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8445"/>
  </bookViews>
  <sheets>
    <sheet name="összesítés" sheetId="1" r:id="rId1"/>
    <sheet name="egyéni" sheetId="4" r:id="rId2"/>
    <sheet name="lista" sheetId="2" r:id="rId3"/>
  </sheets>
  <definedNames>
    <definedName name="_xlnm._FilterDatabase" localSheetId="1" hidden="1">egyéni!$A$5:$AN$111</definedName>
  </definedNames>
  <calcPr calcId="114210"/>
</workbook>
</file>

<file path=xl/calcChain.xml><?xml version="1.0" encoding="utf-8"?>
<calcChain xmlns="http://schemas.openxmlformats.org/spreadsheetml/2006/main">
  <c r="J2" i="4"/>
  <c r="J6"/>
  <c r="O6"/>
  <c r="I2"/>
  <c r="I6"/>
  <c r="N6"/>
  <c r="K2"/>
  <c r="K6"/>
  <c r="P6"/>
  <c r="L2"/>
  <c r="L6"/>
  <c r="Q6"/>
  <c r="S6"/>
  <c r="W6"/>
  <c r="J7"/>
  <c r="O7"/>
  <c r="I7"/>
  <c r="N7"/>
  <c r="K7"/>
  <c r="P7"/>
  <c r="L7"/>
  <c r="Q7"/>
  <c r="S7"/>
  <c r="W7"/>
  <c r="J8"/>
  <c r="O8"/>
  <c r="I8"/>
  <c r="N8"/>
  <c r="K8"/>
  <c r="P8"/>
  <c r="L8"/>
  <c r="Q8"/>
  <c r="S8"/>
  <c r="W8"/>
  <c r="J9"/>
  <c r="O9"/>
  <c r="I9"/>
  <c r="N9"/>
  <c r="K9"/>
  <c r="P9"/>
  <c r="L9"/>
  <c r="Q9"/>
  <c r="S9"/>
  <c r="W9"/>
  <c r="J10"/>
  <c r="O10"/>
  <c r="I10"/>
  <c r="N10"/>
  <c r="K10"/>
  <c r="P10"/>
  <c r="L10"/>
  <c r="Q10"/>
  <c r="S10"/>
  <c r="W10"/>
  <c r="J11"/>
  <c r="O11"/>
  <c r="I11"/>
  <c r="N11"/>
  <c r="K11"/>
  <c r="P11"/>
  <c r="L11"/>
  <c r="Q11"/>
  <c r="S11"/>
  <c r="W11"/>
  <c r="J12"/>
  <c r="O12"/>
  <c r="I12"/>
  <c r="N12"/>
  <c r="K12"/>
  <c r="P12"/>
  <c r="L12"/>
  <c r="Q12"/>
  <c r="S12"/>
  <c r="W12"/>
  <c r="J13"/>
  <c r="O13"/>
  <c r="I13"/>
  <c r="N13"/>
  <c r="K13"/>
  <c r="P13"/>
  <c r="L13"/>
  <c r="Q13"/>
  <c r="S13"/>
  <c r="W13"/>
  <c r="J14"/>
  <c r="O14"/>
  <c r="I14"/>
  <c r="N14"/>
  <c r="K14"/>
  <c r="P14"/>
  <c r="L14"/>
  <c r="Q14"/>
  <c r="S14"/>
  <c r="W14"/>
  <c r="J15"/>
  <c r="O15"/>
  <c r="I15"/>
  <c r="N15"/>
  <c r="K15"/>
  <c r="P15"/>
  <c r="L15"/>
  <c r="Q15"/>
  <c r="S15"/>
  <c r="W15"/>
  <c r="J16"/>
  <c r="O16"/>
  <c r="I16"/>
  <c r="N16"/>
  <c r="K16"/>
  <c r="P16"/>
  <c r="L16"/>
  <c r="Q16"/>
  <c r="S16"/>
  <c r="W16"/>
  <c r="J17"/>
  <c r="O17"/>
  <c r="I17"/>
  <c r="N17"/>
  <c r="K17"/>
  <c r="P17"/>
  <c r="L17"/>
  <c r="Q17"/>
  <c r="S17"/>
  <c r="W17"/>
  <c r="J18"/>
  <c r="O18"/>
  <c r="I18"/>
  <c r="N18"/>
  <c r="K18"/>
  <c r="P18"/>
  <c r="L18"/>
  <c r="Q18"/>
  <c r="S18"/>
  <c r="W18"/>
  <c r="J19"/>
  <c r="O19"/>
  <c r="I19"/>
  <c r="N19"/>
  <c r="K19"/>
  <c r="P19"/>
  <c r="L19"/>
  <c r="Q19"/>
  <c r="S19"/>
  <c r="W19"/>
  <c r="J20"/>
  <c r="O20"/>
  <c r="I20"/>
  <c r="N20"/>
  <c r="K20"/>
  <c r="P20"/>
  <c r="L20"/>
  <c r="Q20"/>
  <c r="S20"/>
  <c r="W20"/>
  <c r="J21"/>
  <c r="O21"/>
  <c r="I21"/>
  <c r="N21"/>
  <c r="K21"/>
  <c r="P21"/>
  <c r="L21"/>
  <c r="Q21"/>
  <c r="S21"/>
  <c r="W21"/>
  <c r="J22"/>
  <c r="O22"/>
  <c r="I22"/>
  <c r="N22"/>
  <c r="K22"/>
  <c r="P22"/>
  <c r="L22"/>
  <c r="Q22"/>
  <c r="S22"/>
  <c r="W22"/>
  <c r="J23"/>
  <c r="O23"/>
  <c r="I23"/>
  <c r="N23"/>
  <c r="K23"/>
  <c r="P23"/>
  <c r="L23"/>
  <c r="Q23"/>
  <c r="S23"/>
  <c r="W23"/>
  <c r="J24"/>
  <c r="O24"/>
  <c r="I24"/>
  <c r="N24"/>
  <c r="K24"/>
  <c r="P24"/>
  <c r="L24"/>
  <c r="Q24"/>
  <c r="S24"/>
  <c r="W24"/>
  <c r="J25"/>
  <c r="O25"/>
  <c r="I25"/>
  <c r="N25"/>
  <c r="K25"/>
  <c r="P25"/>
  <c r="L25"/>
  <c r="Q25"/>
  <c r="S25"/>
  <c r="W25"/>
  <c r="J26"/>
  <c r="O26"/>
  <c r="I26"/>
  <c r="N26"/>
  <c r="K26"/>
  <c r="P26"/>
  <c r="L26"/>
  <c r="Q26"/>
  <c r="S26"/>
  <c r="W26"/>
  <c r="J27"/>
  <c r="O27"/>
  <c r="I27"/>
  <c r="N27"/>
  <c r="K27"/>
  <c r="P27"/>
  <c r="L27"/>
  <c r="Q27"/>
  <c r="S27"/>
  <c r="W27"/>
  <c r="J28"/>
  <c r="O28"/>
  <c r="I28"/>
  <c r="N28"/>
  <c r="K28"/>
  <c r="P28"/>
  <c r="L28"/>
  <c r="Q28"/>
  <c r="S28"/>
  <c r="W28"/>
  <c r="J29"/>
  <c r="O29"/>
  <c r="I29"/>
  <c r="N29"/>
  <c r="K29"/>
  <c r="P29"/>
  <c r="L29"/>
  <c r="Q29"/>
  <c r="S29"/>
  <c r="W29"/>
  <c r="J30"/>
  <c r="O30"/>
  <c r="I30"/>
  <c r="N30"/>
  <c r="K30"/>
  <c r="P30"/>
  <c r="L30"/>
  <c r="Q30"/>
  <c r="S30"/>
  <c r="W30"/>
  <c r="J31"/>
  <c r="O31"/>
  <c r="I31"/>
  <c r="N31"/>
  <c r="K31"/>
  <c r="P31"/>
  <c r="L31"/>
  <c r="Q31"/>
  <c r="S31"/>
  <c r="W31"/>
  <c r="J32"/>
  <c r="O32"/>
  <c r="I32"/>
  <c r="N32"/>
  <c r="K32"/>
  <c r="P32"/>
  <c r="L32"/>
  <c r="Q32"/>
  <c r="S32"/>
  <c r="W32"/>
  <c r="J33"/>
  <c r="O33"/>
  <c r="I33"/>
  <c r="N33"/>
  <c r="K33"/>
  <c r="P33"/>
  <c r="L33"/>
  <c r="Q33"/>
  <c r="S33"/>
  <c r="W33"/>
  <c r="J34"/>
  <c r="O34"/>
  <c r="I34"/>
  <c r="N34"/>
  <c r="K34"/>
  <c r="P34"/>
  <c r="L34"/>
  <c r="Q34"/>
  <c r="S34"/>
  <c r="W34"/>
  <c r="J35"/>
  <c r="O35"/>
  <c r="I35"/>
  <c r="N35"/>
  <c r="K35"/>
  <c r="P35"/>
  <c r="L35"/>
  <c r="Q35"/>
  <c r="S35"/>
  <c r="W35"/>
  <c r="J36"/>
  <c r="O36"/>
  <c r="I36"/>
  <c r="N36"/>
  <c r="K36"/>
  <c r="P36"/>
  <c r="L36"/>
  <c r="Q36"/>
  <c r="S36"/>
  <c r="W36"/>
  <c r="J37"/>
  <c r="O37"/>
  <c r="I37"/>
  <c r="N37"/>
  <c r="K37"/>
  <c r="P37"/>
  <c r="L37"/>
  <c r="Q37"/>
  <c r="S37"/>
  <c r="W37"/>
  <c r="J38"/>
  <c r="O38"/>
  <c r="I38"/>
  <c r="N38"/>
  <c r="K38"/>
  <c r="P38"/>
  <c r="L38"/>
  <c r="Q38"/>
  <c r="S38"/>
  <c r="W38"/>
  <c r="J39"/>
  <c r="O39"/>
  <c r="I39"/>
  <c r="N39"/>
  <c r="K39"/>
  <c r="P39"/>
  <c r="L39"/>
  <c r="Q39"/>
  <c r="S39"/>
  <c r="W39"/>
  <c r="J40"/>
  <c r="O40"/>
  <c r="I40"/>
  <c r="N40"/>
  <c r="K40"/>
  <c r="P40"/>
  <c r="L40"/>
  <c r="Q40"/>
  <c r="S40"/>
  <c r="W40"/>
  <c r="J41"/>
  <c r="O41"/>
  <c r="I41"/>
  <c r="N41"/>
  <c r="K41"/>
  <c r="P41"/>
  <c r="L41"/>
  <c r="Q41"/>
  <c r="S41"/>
  <c r="W41"/>
  <c r="J42"/>
  <c r="O42"/>
  <c r="I42"/>
  <c r="N42"/>
  <c r="K42"/>
  <c r="P42"/>
  <c r="L42"/>
  <c r="Q42"/>
  <c r="S42"/>
  <c r="W42"/>
  <c r="J43"/>
  <c r="O43"/>
  <c r="I43"/>
  <c r="N43"/>
  <c r="K43"/>
  <c r="P43"/>
  <c r="L43"/>
  <c r="Q43"/>
  <c r="S43"/>
  <c r="W43"/>
  <c r="J44"/>
  <c r="O44"/>
  <c r="I44"/>
  <c r="N44"/>
  <c r="K44"/>
  <c r="P44"/>
  <c r="L44"/>
  <c r="Q44"/>
  <c r="S44"/>
  <c r="W44"/>
  <c r="J45"/>
  <c r="O45"/>
  <c r="I45"/>
  <c r="N45"/>
  <c r="K45"/>
  <c r="P45"/>
  <c r="L45"/>
  <c r="Q45"/>
  <c r="S45"/>
  <c r="W45"/>
  <c r="J46"/>
  <c r="O46"/>
  <c r="I46"/>
  <c r="N46"/>
  <c r="K46"/>
  <c r="P46"/>
  <c r="L46"/>
  <c r="Q46"/>
  <c r="S46"/>
  <c r="W46"/>
  <c r="J47"/>
  <c r="O47"/>
  <c r="I47"/>
  <c r="N47"/>
  <c r="K47"/>
  <c r="P47"/>
  <c r="L47"/>
  <c r="Q47"/>
  <c r="S47"/>
  <c r="W47"/>
  <c r="J48"/>
  <c r="O48"/>
  <c r="I48"/>
  <c r="N48"/>
  <c r="K48"/>
  <c r="P48"/>
  <c r="L48"/>
  <c r="Q48"/>
  <c r="S48"/>
  <c r="W48"/>
  <c r="J49"/>
  <c r="O49"/>
  <c r="I49"/>
  <c r="N49"/>
  <c r="K49"/>
  <c r="P49"/>
  <c r="L49"/>
  <c r="Q49"/>
  <c r="S49"/>
  <c r="W49"/>
  <c r="J50"/>
  <c r="O50"/>
  <c r="I50"/>
  <c r="N50"/>
  <c r="K50"/>
  <c r="P50"/>
  <c r="L50"/>
  <c r="Q50"/>
  <c r="S50"/>
  <c r="W50"/>
  <c r="J51"/>
  <c r="O51"/>
  <c r="I51"/>
  <c r="N51"/>
  <c r="K51"/>
  <c r="P51"/>
  <c r="L51"/>
  <c r="Q51"/>
  <c r="S51"/>
  <c r="W51"/>
  <c r="J52"/>
  <c r="O52"/>
  <c r="I52"/>
  <c r="N52"/>
  <c r="K52"/>
  <c r="P52"/>
  <c r="L52"/>
  <c r="Q52"/>
  <c r="S52"/>
  <c r="W52"/>
  <c r="J53"/>
  <c r="O53"/>
  <c r="I53"/>
  <c r="N53"/>
  <c r="K53"/>
  <c r="P53"/>
  <c r="L53"/>
  <c r="Q53"/>
  <c r="S53"/>
  <c r="W53"/>
  <c r="J54"/>
  <c r="O54"/>
  <c r="I54"/>
  <c r="N54"/>
  <c r="K54"/>
  <c r="P54"/>
  <c r="L54"/>
  <c r="Q54"/>
  <c r="S54"/>
  <c r="W54"/>
  <c r="J55"/>
  <c r="O55"/>
  <c r="I55"/>
  <c r="N55"/>
  <c r="K55"/>
  <c r="P55"/>
  <c r="L55"/>
  <c r="Q55"/>
  <c r="S55"/>
  <c r="W55"/>
  <c r="J56"/>
  <c r="O56"/>
  <c r="I56"/>
  <c r="N56"/>
  <c r="K56"/>
  <c r="P56"/>
  <c r="L56"/>
  <c r="Q56"/>
  <c r="S56"/>
  <c r="W56"/>
  <c r="J57"/>
  <c r="O57"/>
  <c r="I57"/>
  <c r="N57"/>
  <c r="K57"/>
  <c r="P57"/>
  <c r="L57"/>
  <c r="Q57"/>
  <c r="S57"/>
  <c r="W57"/>
  <c r="J58"/>
  <c r="O58"/>
  <c r="I58"/>
  <c r="N58"/>
  <c r="K58"/>
  <c r="P58"/>
  <c r="L58"/>
  <c r="Q58"/>
  <c r="S58"/>
  <c r="W58"/>
  <c r="J59"/>
  <c r="O59"/>
  <c r="I59"/>
  <c r="N59"/>
  <c r="K59"/>
  <c r="P59"/>
  <c r="L59"/>
  <c r="Q59"/>
  <c r="S59"/>
  <c r="W59"/>
  <c r="J60"/>
  <c r="O60"/>
  <c r="I60"/>
  <c r="N60"/>
  <c r="K60"/>
  <c r="P60"/>
  <c r="L60"/>
  <c r="Q60"/>
  <c r="S60"/>
  <c r="W60"/>
  <c r="J61"/>
  <c r="O61"/>
  <c r="I61"/>
  <c r="N61"/>
  <c r="K61"/>
  <c r="P61"/>
  <c r="L61"/>
  <c r="Q61"/>
  <c r="S61"/>
  <c r="W61"/>
  <c r="J62"/>
  <c r="O62"/>
  <c r="I62"/>
  <c r="N62"/>
  <c r="K62"/>
  <c r="P62"/>
  <c r="L62"/>
  <c r="Q62"/>
  <c r="S62"/>
  <c r="W62"/>
  <c r="J63"/>
  <c r="O63"/>
  <c r="I63"/>
  <c r="N63"/>
  <c r="K63"/>
  <c r="P63"/>
  <c r="L63"/>
  <c r="Q63"/>
  <c r="S63"/>
  <c r="W63"/>
  <c r="J64"/>
  <c r="O64"/>
  <c r="I64"/>
  <c r="N64"/>
  <c r="K64"/>
  <c r="P64"/>
  <c r="L64"/>
  <c r="Q64"/>
  <c r="S64"/>
  <c r="W64"/>
  <c r="J65"/>
  <c r="O65"/>
  <c r="I65"/>
  <c r="N65"/>
  <c r="K65"/>
  <c r="P65"/>
  <c r="L65"/>
  <c r="Q65"/>
  <c r="S65"/>
  <c r="W65"/>
  <c r="J66"/>
  <c r="O66"/>
  <c r="I66"/>
  <c r="N66"/>
  <c r="K66"/>
  <c r="P66"/>
  <c r="L66"/>
  <c r="Q66"/>
  <c r="S66"/>
  <c r="W66"/>
  <c r="J67"/>
  <c r="O67"/>
  <c r="I67"/>
  <c r="N67"/>
  <c r="K67"/>
  <c r="P67"/>
  <c r="L67"/>
  <c r="Q67"/>
  <c r="S67"/>
  <c r="W67"/>
  <c r="J68"/>
  <c r="O68"/>
  <c r="I68"/>
  <c r="N68"/>
  <c r="K68"/>
  <c r="P68"/>
  <c r="L68"/>
  <c r="Q68"/>
  <c r="S68"/>
  <c r="W68"/>
  <c r="J69"/>
  <c r="O69"/>
  <c r="I69"/>
  <c r="N69"/>
  <c r="K69"/>
  <c r="P69"/>
  <c r="L69"/>
  <c r="Q69"/>
  <c r="S69"/>
  <c r="W69"/>
  <c r="J70"/>
  <c r="O70"/>
  <c r="I70"/>
  <c r="N70"/>
  <c r="K70"/>
  <c r="P70"/>
  <c r="L70"/>
  <c r="Q70"/>
  <c r="S70"/>
  <c r="W70"/>
  <c r="J71"/>
  <c r="O71"/>
  <c r="I71"/>
  <c r="N71"/>
  <c r="K71"/>
  <c r="P71"/>
  <c r="L71"/>
  <c r="Q71"/>
  <c r="S71"/>
  <c r="W71"/>
  <c r="J72"/>
  <c r="O72"/>
  <c r="I72"/>
  <c r="N72"/>
  <c r="K72"/>
  <c r="P72"/>
  <c r="L72"/>
  <c r="Q72"/>
  <c r="S72"/>
  <c r="W72"/>
  <c r="J73"/>
  <c r="O73"/>
  <c r="I73"/>
  <c r="N73"/>
  <c r="K73"/>
  <c r="P73"/>
  <c r="L73"/>
  <c r="Q73"/>
  <c r="S73"/>
  <c r="W73"/>
  <c r="J74"/>
  <c r="O74"/>
  <c r="I74"/>
  <c r="N74"/>
  <c r="K74"/>
  <c r="P74"/>
  <c r="L74"/>
  <c r="Q74"/>
  <c r="S74"/>
  <c r="W74"/>
  <c r="J75"/>
  <c r="O75"/>
  <c r="I75"/>
  <c r="N75"/>
  <c r="K75"/>
  <c r="P75"/>
  <c r="L75"/>
  <c r="Q75"/>
  <c r="S75"/>
  <c r="W75"/>
  <c r="J76"/>
  <c r="O76"/>
  <c r="I76"/>
  <c r="N76"/>
  <c r="K76"/>
  <c r="P76"/>
  <c r="L76"/>
  <c r="Q76"/>
  <c r="S76"/>
  <c r="W76"/>
  <c r="J77"/>
  <c r="O77"/>
  <c r="I77"/>
  <c r="N77"/>
  <c r="K77"/>
  <c r="P77"/>
  <c r="L77"/>
  <c r="Q77"/>
  <c r="S77"/>
  <c r="W77"/>
  <c r="J78"/>
  <c r="O78"/>
  <c r="I78"/>
  <c r="N78"/>
  <c r="K78"/>
  <c r="P78"/>
  <c r="L78"/>
  <c r="Q78"/>
  <c r="S78"/>
  <c r="W78"/>
  <c r="J79"/>
  <c r="O79"/>
  <c r="I79"/>
  <c r="N79"/>
  <c r="K79"/>
  <c r="P79"/>
  <c r="L79"/>
  <c r="Q79"/>
  <c r="S79"/>
  <c r="W79"/>
  <c r="J80"/>
  <c r="O80"/>
  <c r="I80"/>
  <c r="N80"/>
  <c r="K80"/>
  <c r="P80"/>
  <c r="L80"/>
  <c r="Q80"/>
  <c r="S80"/>
  <c r="W80"/>
  <c r="J81"/>
  <c r="O81"/>
  <c r="I81"/>
  <c r="N81"/>
  <c r="K81"/>
  <c r="P81"/>
  <c r="L81"/>
  <c r="Q81"/>
  <c r="S81"/>
  <c r="W81"/>
  <c r="J82"/>
  <c r="O82"/>
  <c r="I82"/>
  <c r="N82"/>
  <c r="K82"/>
  <c r="P82"/>
  <c r="L82"/>
  <c r="Q82"/>
  <c r="S82"/>
  <c r="W82"/>
  <c r="J83"/>
  <c r="O83"/>
  <c r="I83"/>
  <c r="N83"/>
  <c r="K83"/>
  <c r="P83"/>
  <c r="L83"/>
  <c r="Q83"/>
  <c r="S83"/>
  <c r="W83"/>
  <c r="J84"/>
  <c r="O84"/>
  <c r="I84"/>
  <c r="N84"/>
  <c r="K84"/>
  <c r="P84"/>
  <c r="L84"/>
  <c r="Q84"/>
  <c r="S84"/>
  <c r="W84"/>
  <c r="J85"/>
  <c r="O85"/>
  <c r="I85"/>
  <c r="N85"/>
  <c r="K85"/>
  <c r="P85"/>
  <c r="L85"/>
  <c r="Q85"/>
  <c r="S85"/>
  <c r="W85"/>
  <c r="J86"/>
  <c r="O86"/>
  <c r="I86"/>
  <c r="N86"/>
  <c r="K86"/>
  <c r="P86"/>
  <c r="L86"/>
  <c r="Q86"/>
  <c r="S86"/>
  <c r="W86"/>
  <c r="J87"/>
  <c r="O87"/>
  <c r="I87"/>
  <c r="N87"/>
  <c r="K87"/>
  <c r="P87"/>
  <c r="L87"/>
  <c r="Q87"/>
  <c r="S87"/>
  <c r="W87"/>
  <c r="J88"/>
  <c r="O88"/>
  <c r="I88"/>
  <c r="N88"/>
  <c r="K88"/>
  <c r="P88"/>
  <c r="L88"/>
  <c r="Q88"/>
  <c r="S88"/>
  <c r="W88"/>
  <c r="J89"/>
  <c r="O89"/>
  <c r="I89"/>
  <c r="N89"/>
  <c r="K89"/>
  <c r="P89"/>
  <c r="L89"/>
  <c r="Q89"/>
  <c r="S89"/>
  <c r="W89"/>
  <c r="J90"/>
  <c r="O90"/>
  <c r="I90"/>
  <c r="N90"/>
  <c r="K90"/>
  <c r="P90"/>
  <c r="L90"/>
  <c r="Q90"/>
  <c r="S90"/>
  <c r="W90"/>
  <c r="J91"/>
  <c r="O91"/>
  <c r="I91"/>
  <c r="N91"/>
  <c r="K91"/>
  <c r="P91"/>
  <c r="L91"/>
  <c r="Q91"/>
  <c r="S91"/>
  <c r="W91"/>
  <c r="J92"/>
  <c r="O92"/>
  <c r="I92"/>
  <c r="N92"/>
  <c r="K92"/>
  <c r="P92"/>
  <c r="L92"/>
  <c r="Q92"/>
  <c r="S92"/>
  <c r="W92"/>
  <c r="J93"/>
  <c r="O93"/>
  <c r="I93"/>
  <c r="N93"/>
  <c r="K93"/>
  <c r="P93"/>
  <c r="L93"/>
  <c r="Q93"/>
  <c r="S93"/>
  <c r="W93"/>
  <c r="J94"/>
  <c r="O94"/>
  <c r="I94"/>
  <c r="N94"/>
  <c r="K94"/>
  <c r="P94"/>
  <c r="L94"/>
  <c r="Q94"/>
  <c r="S94"/>
  <c r="W94"/>
  <c r="J95"/>
  <c r="O95"/>
  <c r="I95"/>
  <c r="N95"/>
  <c r="K95"/>
  <c r="P95"/>
  <c r="L95"/>
  <c r="Q95"/>
  <c r="S95"/>
  <c r="W95"/>
  <c r="J96"/>
  <c r="O96"/>
  <c r="I96"/>
  <c r="N96"/>
  <c r="K96"/>
  <c r="P96"/>
  <c r="L96"/>
  <c r="Q96"/>
  <c r="S96"/>
  <c r="W96"/>
  <c r="J97"/>
  <c r="O97"/>
  <c r="I97"/>
  <c r="N97"/>
  <c r="K97"/>
  <c r="P97"/>
  <c r="L97"/>
  <c r="Q97"/>
  <c r="S97"/>
  <c r="W97"/>
  <c r="J98"/>
  <c r="O98"/>
  <c r="I98"/>
  <c r="N98"/>
  <c r="K98"/>
  <c r="P98"/>
  <c r="L98"/>
  <c r="Q98"/>
  <c r="S98"/>
  <c r="W98"/>
  <c r="J99"/>
  <c r="O99"/>
  <c r="I99"/>
  <c r="N99"/>
  <c r="K99"/>
  <c r="P99"/>
  <c r="L99"/>
  <c r="Q99"/>
  <c r="S99"/>
  <c r="W99"/>
  <c r="J100"/>
  <c r="O100"/>
  <c r="I100"/>
  <c r="N100"/>
  <c r="K100"/>
  <c r="P100"/>
  <c r="L100"/>
  <c r="Q100"/>
  <c r="S100"/>
  <c r="W100"/>
  <c r="J101"/>
  <c r="O101"/>
  <c r="I101"/>
  <c r="N101"/>
  <c r="K101"/>
  <c r="P101"/>
  <c r="L101"/>
  <c r="Q101"/>
  <c r="S101"/>
  <c r="W101"/>
  <c r="J102"/>
  <c r="O102"/>
  <c r="I102"/>
  <c r="N102"/>
  <c r="K102"/>
  <c r="P102"/>
  <c r="L102"/>
  <c r="Q102"/>
  <c r="S102"/>
  <c r="W102"/>
  <c r="J103"/>
  <c r="O103"/>
  <c r="I103"/>
  <c r="N103"/>
  <c r="K103"/>
  <c r="P103"/>
  <c r="L103"/>
  <c r="Q103"/>
  <c r="S103"/>
  <c r="W103"/>
  <c r="J104"/>
  <c r="O104"/>
  <c r="I104"/>
  <c r="N104"/>
  <c r="K104"/>
  <c r="P104"/>
  <c r="L104"/>
  <c r="Q104"/>
  <c r="S104"/>
  <c r="W104"/>
  <c r="J105"/>
  <c r="O105"/>
  <c r="I105"/>
  <c r="N105"/>
  <c r="K105"/>
  <c r="P105"/>
  <c r="L105"/>
  <c r="Q105"/>
  <c r="S105"/>
  <c r="W105"/>
  <c r="J106"/>
  <c r="O106"/>
  <c r="I106"/>
  <c r="N106"/>
  <c r="K106"/>
  <c r="P106"/>
  <c r="L106"/>
  <c r="Q106"/>
  <c r="S106"/>
  <c r="W106"/>
  <c r="J107"/>
  <c r="O107"/>
  <c r="I107"/>
  <c r="N107"/>
  <c r="K107"/>
  <c r="P107"/>
  <c r="L107"/>
  <c r="Q107"/>
  <c r="S107"/>
  <c r="W107"/>
  <c r="J108"/>
  <c r="O108"/>
  <c r="I108"/>
  <c r="N108"/>
  <c r="K108"/>
  <c r="P108"/>
  <c r="L108"/>
  <c r="Q108"/>
  <c r="S108"/>
  <c r="W108"/>
  <c r="J109"/>
  <c r="O109"/>
  <c r="I109"/>
  <c r="N109"/>
  <c r="K109"/>
  <c r="P109"/>
  <c r="L109"/>
  <c r="Q109"/>
  <c r="S109"/>
  <c r="W109"/>
  <c r="J110"/>
  <c r="O110"/>
  <c r="I110"/>
  <c r="N110"/>
  <c r="K110"/>
  <c r="P110"/>
  <c r="L110"/>
  <c r="Q110"/>
  <c r="S110"/>
  <c r="W110"/>
  <c r="J111"/>
  <c r="O111"/>
  <c r="I111"/>
  <c r="N111"/>
  <c r="K111"/>
  <c r="P111"/>
  <c r="L111"/>
  <c r="Q111"/>
  <c r="S111"/>
  <c r="W111"/>
  <c r="W113"/>
  <c r="D13" i="1"/>
  <c r="AB6" i="4"/>
  <c r="T6"/>
  <c r="AF6"/>
  <c r="AB7"/>
  <c r="T7"/>
  <c r="AF7"/>
  <c r="AB8"/>
  <c r="T8"/>
  <c r="AF8"/>
  <c r="AB9"/>
  <c r="T9"/>
  <c r="AF9"/>
  <c r="AB10"/>
  <c r="T10"/>
  <c r="AF10"/>
  <c r="AB11"/>
  <c r="T11"/>
  <c r="AF11"/>
  <c r="AB12"/>
  <c r="T12"/>
  <c r="AF12"/>
  <c r="AB13"/>
  <c r="T13"/>
  <c r="AF13"/>
  <c r="AB14"/>
  <c r="T14"/>
  <c r="AF14"/>
  <c r="AB15"/>
  <c r="T15"/>
  <c r="AF15"/>
  <c r="AB16"/>
  <c r="T16"/>
  <c r="AF16"/>
  <c r="AB17"/>
  <c r="T17"/>
  <c r="AF17"/>
  <c r="AB18"/>
  <c r="T18"/>
  <c r="AF18"/>
  <c r="AB19"/>
  <c r="T19"/>
  <c r="AF19"/>
  <c r="AB20"/>
  <c r="T20"/>
  <c r="AF20"/>
  <c r="AB21"/>
  <c r="T21"/>
  <c r="AF21"/>
  <c r="AB22"/>
  <c r="T22"/>
  <c r="AF22"/>
  <c r="AB23"/>
  <c r="T23"/>
  <c r="AF23"/>
  <c r="AB24"/>
  <c r="T24"/>
  <c r="AF24"/>
  <c r="AB25"/>
  <c r="T25"/>
  <c r="AF25"/>
  <c r="AB26"/>
  <c r="T26"/>
  <c r="AF26"/>
  <c r="AB27"/>
  <c r="T27"/>
  <c r="AF27"/>
  <c r="AB28"/>
  <c r="T28"/>
  <c r="AF28"/>
  <c r="AB29"/>
  <c r="T29"/>
  <c r="AF29"/>
  <c r="AB30"/>
  <c r="T30"/>
  <c r="AF30"/>
  <c r="AB31"/>
  <c r="T31"/>
  <c r="AF31"/>
  <c r="AB32"/>
  <c r="T32"/>
  <c r="AF32"/>
  <c r="AB33"/>
  <c r="T33"/>
  <c r="AF33"/>
  <c r="AB34"/>
  <c r="T34"/>
  <c r="AF34"/>
  <c r="AB35"/>
  <c r="T35"/>
  <c r="AF35"/>
  <c r="AB36"/>
  <c r="T36"/>
  <c r="AF36"/>
  <c r="AB37"/>
  <c r="T37"/>
  <c r="AF37"/>
  <c r="AB38"/>
  <c r="T38"/>
  <c r="AF38"/>
  <c r="AB39"/>
  <c r="T39"/>
  <c r="AF39"/>
  <c r="AB40"/>
  <c r="T40"/>
  <c r="AF40"/>
  <c r="AB41"/>
  <c r="T41"/>
  <c r="AF41"/>
  <c r="AB42"/>
  <c r="T42"/>
  <c r="AF42"/>
  <c r="AB43"/>
  <c r="T43"/>
  <c r="AF43"/>
  <c r="AB44"/>
  <c r="T44"/>
  <c r="AF44"/>
  <c r="AB45"/>
  <c r="T45"/>
  <c r="AF45"/>
  <c r="AB46"/>
  <c r="T46"/>
  <c r="AF46"/>
  <c r="AB47"/>
  <c r="T47"/>
  <c r="AF47"/>
  <c r="AB48"/>
  <c r="T48"/>
  <c r="AF48"/>
  <c r="AB49"/>
  <c r="T49"/>
  <c r="AF49"/>
  <c r="AB50"/>
  <c r="T50"/>
  <c r="AF50"/>
  <c r="AB51"/>
  <c r="T51"/>
  <c r="AF51"/>
  <c r="AB52"/>
  <c r="T52"/>
  <c r="AF52"/>
  <c r="AB53"/>
  <c r="T53"/>
  <c r="AF53"/>
  <c r="AB54"/>
  <c r="T54"/>
  <c r="AF54"/>
  <c r="AB55"/>
  <c r="T55"/>
  <c r="AF55"/>
  <c r="AB56"/>
  <c r="T56"/>
  <c r="AF56"/>
  <c r="AB57"/>
  <c r="T57"/>
  <c r="AF57"/>
  <c r="AB58"/>
  <c r="T58"/>
  <c r="AF58"/>
  <c r="AB59"/>
  <c r="T59"/>
  <c r="AF59"/>
  <c r="AB60"/>
  <c r="T60"/>
  <c r="AF60"/>
  <c r="AB61"/>
  <c r="T61"/>
  <c r="AF61"/>
  <c r="AB62"/>
  <c r="T62"/>
  <c r="AF62"/>
  <c r="AB63"/>
  <c r="T63"/>
  <c r="AF63"/>
  <c r="AB64"/>
  <c r="T64"/>
  <c r="AF64"/>
  <c r="AB65"/>
  <c r="T65"/>
  <c r="AF65"/>
  <c r="AB66"/>
  <c r="T66"/>
  <c r="AF66"/>
  <c r="AB67"/>
  <c r="T67"/>
  <c r="AF67"/>
  <c r="AB68"/>
  <c r="T68"/>
  <c r="AF68"/>
  <c r="AB69"/>
  <c r="T69"/>
  <c r="AF69"/>
  <c r="AB70"/>
  <c r="T70"/>
  <c r="AF70"/>
  <c r="AB71"/>
  <c r="T71"/>
  <c r="AF71"/>
  <c r="AB72"/>
  <c r="T72"/>
  <c r="AF72"/>
  <c r="AB73"/>
  <c r="T73"/>
  <c r="AF73"/>
  <c r="AB74"/>
  <c r="T74"/>
  <c r="AF74"/>
  <c r="AB75"/>
  <c r="T75"/>
  <c r="AF75"/>
  <c r="AB76"/>
  <c r="T76"/>
  <c r="AF76"/>
  <c r="AB77"/>
  <c r="T77"/>
  <c r="AF77"/>
  <c r="AB78"/>
  <c r="T78"/>
  <c r="AF78"/>
  <c r="AB79"/>
  <c r="T79"/>
  <c r="AF79"/>
  <c r="AB80"/>
  <c r="T80"/>
  <c r="AF80"/>
  <c r="AB81"/>
  <c r="T81"/>
  <c r="AF81"/>
  <c r="AB82"/>
  <c r="T82"/>
  <c r="AF82"/>
  <c r="AB83"/>
  <c r="T83"/>
  <c r="AF83"/>
  <c r="AB84"/>
  <c r="T84"/>
  <c r="AF84"/>
  <c r="AB85"/>
  <c r="T85"/>
  <c r="AF85"/>
  <c r="AB86"/>
  <c r="T86"/>
  <c r="AF86"/>
  <c r="AB87"/>
  <c r="T87"/>
  <c r="AF87"/>
  <c r="AB88"/>
  <c r="T88"/>
  <c r="AF88"/>
  <c r="AB89"/>
  <c r="T89"/>
  <c r="AF89"/>
  <c r="AB90"/>
  <c r="T90"/>
  <c r="AF90"/>
  <c r="AB91"/>
  <c r="T91"/>
  <c r="AF91"/>
  <c r="AB92"/>
  <c r="T92"/>
  <c r="AF92"/>
  <c r="AB93"/>
  <c r="T93"/>
  <c r="AF93"/>
  <c r="AB94"/>
  <c r="T94"/>
  <c r="AF94"/>
  <c r="AB95"/>
  <c r="T95"/>
  <c r="AF95"/>
  <c r="AB96"/>
  <c r="T96"/>
  <c r="AF96"/>
  <c r="AB97"/>
  <c r="T97"/>
  <c r="AF97"/>
  <c r="AB98"/>
  <c r="T98"/>
  <c r="AF98"/>
  <c r="AB99"/>
  <c r="T99"/>
  <c r="AF99"/>
  <c r="AB100"/>
  <c r="T100"/>
  <c r="AF100"/>
  <c r="AB101"/>
  <c r="T101"/>
  <c r="AF101"/>
  <c r="AB102"/>
  <c r="T102"/>
  <c r="AF102"/>
  <c r="AB103"/>
  <c r="T103"/>
  <c r="AF103"/>
  <c r="AB104"/>
  <c r="T104"/>
  <c r="AF104"/>
  <c r="AB105"/>
  <c r="T105"/>
  <c r="AF105"/>
  <c r="AB106"/>
  <c r="T106"/>
  <c r="AF106"/>
  <c r="AB107"/>
  <c r="T107"/>
  <c r="AF107"/>
  <c r="AB108"/>
  <c r="T108"/>
  <c r="AF108"/>
  <c r="AB109"/>
  <c r="T109"/>
  <c r="AF109"/>
  <c r="AB110"/>
  <c r="T110"/>
  <c r="AF110"/>
  <c r="AB111"/>
  <c r="T111"/>
  <c r="AF111"/>
  <c r="AF113"/>
  <c r="C5" i="2"/>
  <c r="C113" i="4"/>
  <c r="C6" i="2"/>
  <c r="C8"/>
  <c r="C10"/>
  <c r="C18"/>
  <c r="AA6" i="4"/>
  <c r="V6"/>
  <c r="AE6"/>
  <c r="AA7"/>
  <c r="V7"/>
  <c r="AE7"/>
  <c r="AA8"/>
  <c r="V8"/>
  <c r="AE8"/>
  <c r="AA9"/>
  <c r="V9"/>
  <c r="AE9"/>
  <c r="AA10"/>
  <c r="V10"/>
  <c r="AE10"/>
  <c r="AA11"/>
  <c r="V11"/>
  <c r="AE11"/>
  <c r="AA12"/>
  <c r="V12"/>
  <c r="AE12"/>
  <c r="AA13"/>
  <c r="V13"/>
  <c r="AE13"/>
  <c r="AA14"/>
  <c r="V14"/>
  <c r="AE14"/>
  <c r="AA15"/>
  <c r="V15"/>
  <c r="AE15"/>
  <c r="AA16"/>
  <c r="V16"/>
  <c r="AE16"/>
  <c r="AA17"/>
  <c r="V17"/>
  <c r="AE17"/>
  <c r="AA18"/>
  <c r="V18"/>
  <c r="AE18"/>
  <c r="AA19"/>
  <c r="V19"/>
  <c r="AE19"/>
  <c r="AA20"/>
  <c r="V20"/>
  <c r="AE20"/>
  <c r="AA21"/>
  <c r="V21"/>
  <c r="AE21"/>
  <c r="AA22"/>
  <c r="V22"/>
  <c r="AE22"/>
  <c r="AA23"/>
  <c r="V23"/>
  <c r="AE23"/>
  <c r="AA24"/>
  <c r="V24"/>
  <c r="AE24"/>
  <c r="AA25"/>
  <c r="V25"/>
  <c r="AE25"/>
  <c r="AA26"/>
  <c r="V26"/>
  <c r="AE26"/>
  <c r="AA27"/>
  <c r="V27"/>
  <c r="AE27"/>
  <c r="AA28"/>
  <c r="V28"/>
  <c r="AE28"/>
  <c r="AA29"/>
  <c r="V29"/>
  <c r="AE29"/>
  <c r="AA30"/>
  <c r="V30"/>
  <c r="AE30"/>
  <c r="AA31"/>
  <c r="V31"/>
  <c r="AE31"/>
  <c r="AA32"/>
  <c r="V32"/>
  <c r="AE32"/>
  <c r="AA33"/>
  <c r="V33"/>
  <c r="AE33"/>
  <c r="AA34"/>
  <c r="V34"/>
  <c r="AE34"/>
  <c r="AA35"/>
  <c r="V35"/>
  <c r="AE35"/>
  <c r="AA36"/>
  <c r="V36"/>
  <c r="AE36"/>
  <c r="AA37"/>
  <c r="V37"/>
  <c r="AE37"/>
  <c r="AA38"/>
  <c r="V38"/>
  <c r="AE38"/>
  <c r="AA39"/>
  <c r="V39"/>
  <c r="AE39"/>
  <c r="AA40"/>
  <c r="V40"/>
  <c r="AE40"/>
  <c r="AA41"/>
  <c r="V41"/>
  <c r="AE41"/>
  <c r="AA42"/>
  <c r="V42"/>
  <c r="AE42"/>
  <c r="AA43"/>
  <c r="V43"/>
  <c r="AE43"/>
  <c r="AA44"/>
  <c r="V44"/>
  <c r="AE44"/>
  <c r="AA45"/>
  <c r="V45"/>
  <c r="AE45"/>
  <c r="AA46"/>
  <c r="V46"/>
  <c r="AE46"/>
  <c r="AA47"/>
  <c r="V47"/>
  <c r="AE47"/>
  <c r="AA48"/>
  <c r="V48"/>
  <c r="AE48"/>
  <c r="AA49"/>
  <c r="V49"/>
  <c r="AE49"/>
  <c r="AA50"/>
  <c r="V50"/>
  <c r="AE50"/>
  <c r="AA51"/>
  <c r="V51"/>
  <c r="AE51"/>
  <c r="AA52"/>
  <c r="V52"/>
  <c r="AE52"/>
  <c r="AA53"/>
  <c r="V53"/>
  <c r="AE53"/>
  <c r="AA54"/>
  <c r="V54"/>
  <c r="AE54"/>
  <c r="AA55"/>
  <c r="V55"/>
  <c r="AE55"/>
  <c r="AA56"/>
  <c r="V56"/>
  <c r="AE56"/>
  <c r="AA57"/>
  <c r="V57"/>
  <c r="AE57"/>
  <c r="AA58"/>
  <c r="V58"/>
  <c r="AE58"/>
  <c r="AA59"/>
  <c r="V59"/>
  <c r="AE59"/>
  <c r="AA60"/>
  <c r="V60"/>
  <c r="AE60"/>
  <c r="AA61"/>
  <c r="V61"/>
  <c r="AE61"/>
  <c r="AA62"/>
  <c r="V62"/>
  <c r="AE62"/>
  <c r="AA63"/>
  <c r="V63"/>
  <c r="AE63"/>
  <c r="AA64"/>
  <c r="V64"/>
  <c r="AE64"/>
  <c r="AA65"/>
  <c r="V65"/>
  <c r="AE65"/>
  <c r="AA66"/>
  <c r="V66"/>
  <c r="AE66"/>
  <c r="AA67"/>
  <c r="V67"/>
  <c r="AE67"/>
  <c r="AA68"/>
  <c r="V68"/>
  <c r="AE68"/>
  <c r="AA69"/>
  <c r="V69"/>
  <c r="AE69"/>
  <c r="AA70"/>
  <c r="V70"/>
  <c r="AE70"/>
  <c r="AA71"/>
  <c r="V71"/>
  <c r="AE71"/>
  <c r="AA72"/>
  <c r="V72"/>
  <c r="AE72"/>
  <c r="AA73"/>
  <c r="V73"/>
  <c r="AE73"/>
  <c r="AA74"/>
  <c r="V74"/>
  <c r="AE74"/>
  <c r="AA75"/>
  <c r="V75"/>
  <c r="AE75"/>
  <c r="AA76"/>
  <c r="V76"/>
  <c r="AE76"/>
  <c r="AA77"/>
  <c r="V77"/>
  <c r="AE77"/>
  <c r="AA78"/>
  <c r="V78"/>
  <c r="AE78"/>
  <c r="AA79"/>
  <c r="V79"/>
  <c r="AE79"/>
  <c r="AA80"/>
  <c r="V80"/>
  <c r="AE80"/>
  <c r="AA81"/>
  <c r="V81"/>
  <c r="AE81"/>
  <c r="AA82"/>
  <c r="V82"/>
  <c r="AE82"/>
  <c r="AA83"/>
  <c r="V83"/>
  <c r="AE83"/>
  <c r="AA84"/>
  <c r="V84"/>
  <c r="AE84"/>
  <c r="AA85"/>
  <c r="V85"/>
  <c r="AE85"/>
  <c r="AA86"/>
  <c r="V86"/>
  <c r="AE86"/>
  <c r="AA87"/>
  <c r="V87"/>
  <c r="AE87"/>
  <c r="AA88"/>
  <c r="V88"/>
  <c r="AE88"/>
  <c r="AA89"/>
  <c r="V89"/>
  <c r="AE89"/>
  <c r="AA90"/>
  <c r="V90"/>
  <c r="AE90"/>
  <c r="AA91"/>
  <c r="V91"/>
  <c r="AE91"/>
  <c r="AA92"/>
  <c r="V92"/>
  <c r="AE92"/>
  <c r="AA93"/>
  <c r="V93"/>
  <c r="AE93"/>
  <c r="AA94"/>
  <c r="V94"/>
  <c r="AE94"/>
  <c r="AA95"/>
  <c r="V95"/>
  <c r="AE95"/>
  <c r="AA96"/>
  <c r="V96"/>
  <c r="AE96"/>
  <c r="AA97"/>
  <c r="V97"/>
  <c r="AE97"/>
  <c r="AA98"/>
  <c r="V98"/>
  <c r="AE98"/>
  <c r="AA99"/>
  <c r="V99"/>
  <c r="AE99"/>
  <c r="AA100"/>
  <c r="V100"/>
  <c r="AE100"/>
  <c r="AA101"/>
  <c r="V101"/>
  <c r="AE101"/>
  <c r="AA102"/>
  <c r="V102"/>
  <c r="AE102"/>
  <c r="AA103"/>
  <c r="V103"/>
  <c r="AE103"/>
  <c r="AA104"/>
  <c r="V104"/>
  <c r="AE104"/>
  <c r="AA105"/>
  <c r="V105"/>
  <c r="AE105"/>
  <c r="AA106"/>
  <c r="V106"/>
  <c r="AE106"/>
  <c r="AA107"/>
  <c r="V107"/>
  <c r="AE107"/>
  <c r="AA108"/>
  <c r="V108"/>
  <c r="AE108"/>
  <c r="AA109"/>
  <c r="V109"/>
  <c r="AE109"/>
  <c r="AA110"/>
  <c r="V110"/>
  <c r="AE110"/>
  <c r="AA111"/>
  <c r="V111"/>
  <c r="AE111"/>
  <c r="AE113"/>
  <c r="B5" i="2"/>
  <c r="B6"/>
  <c r="B8"/>
  <c r="B10"/>
  <c r="B18"/>
  <c r="AC6" i="4"/>
  <c r="X6"/>
  <c r="AG6"/>
  <c r="AC7"/>
  <c r="X7"/>
  <c r="AG7"/>
  <c r="AC8"/>
  <c r="X8"/>
  <c r="AG8"/>
  <c r="AC9"/>
  <c r="X9"/>
  <c r="AG9"/>
  <c r="AC10"/>
  <c r="X10"/>
  <c r="AG10"/>
  <c r="AC11"/>
  <c r="X11"/>
  <c r="AG11"/>
  <c r="AC12"/>
  <c r="X12"/>
  <c r="AG12"/>
  <c r="AC13"/>
  <c r="X13"/>
  <c r="AG13"/>
  <c r="AC14"/>
  <c r="X14"/>
  <c r="AG14"/>
  <c r="AC15"/>
  <c r="X15"/>
  <c r="AG15"/>
  <c r="AC16"/>
  <c r="X16"/>
  <c r="AG16"/>
  <c r="AC17"/>
  <c r="X17"/>
  <c r="AG17"/>
  <c r="AC18"/>
  <c r="X18"/>
  <c r="AG18"/>
  <c r="AC19"/>
  <c r="X19"/>
  <c r="AG19"/>
  <c r="AC20"/>
  <c r="X20"/>
  <c r="AG20"/>
  <c r="AC21"/>
  <c r="X21"/>
  <c r="AG21"/>
  <c r="AC22"/>
  <c r="X22"/>
  <c r="AG22"/>
  <c r="AC23"/>
  <c r="X23"/>
  <c r="AG23"/>
  <c r="AC24"/>
  <c r="X24"/>
  <c r="AG24"/>
  <c r="AC25"/>
  <c r="X25"/>
  <c r="AG25"/>
  <c r="AC26"/>
  <c r="X26"/>
  <c r="AG26"/>
  <c r="AC27"/>
  <c r="X27"/>
  <c r="AG27"/>
  <c r="AC28"/>
  <c r="X28"/>
  <c r="AG28"/>
  <c r="AC29"/>
  <c r="X29"/>
  <c r="AG29"/>
  <c r="AC30"/>
  <c r="X30"/>
  <c r="AG30"/>
  <c r="AC31"/>
  <c r="X31"/>
  <c r="AG31"/>
  <c r="AC32"/>
  <c r="X32"/>
  <c r="AG32"/>
  <c r="AC33"/>
  <c r="X33"/>
  <c r="AG33"/>
  <c r="AC34"/>
  <c r="X34"/>
  <c r="AG34"/>
  <c r="AC35"/>
  <c r="X35"/>
  <c r="AG35"/>
  <c r="AC36"/>
  <c r="X36"/>
  <c r="AG36"/>
  <c r="AC37"/>
  <c r="X37"/>
  <c r="AG37"/>
  <c r="AC38"/>
  <c r="X38"/>
  <c r="AG38"/>
  <c r="AC39"/>
  <c r="X39"/>
  <c r="AG39"/>
  <c r="AC40"/>
  <c r="X40"/>
  <c r="AG40"/>
  <c r="AC41"/>
  <c r="X41"/>
  <c r="AG41"/>
  <c r="AC42"/>
  <c r="X42"/>
  <c r="AG42"/>
  <c r="AC43"/>
  <c r="X43"/>
  <c r="AG43"/>
  <c r="AC44"/>
  <c r="X44"/>
  <c r="AG44"/>
  <c r="AC45"/>
  <c r="X45"/>
  <c r="AG45"/>
  <c r="AC46"/>
  <c r="X46"/>
  <c r="AG46"/>
  <c r="AC47"/>
  <c r="X47"/>
  <c r="AG47"/>
  <c r="AC48"/>
  <c r="X48"/>
  <c r="AG48"/>
  <c r="AC49"/>
  <c r="X49"/>
  <c r="AG49"/>
  <c r="AC50"/>
  <c r="X50"/>
  <c r="AG50"/>
  <c r="AC51"/>
  <c r="X51"/>
  <c r="AG51"/>
  <c r="AC52"/>
  <c r="X52"/>
  <c r="AG52"/>
  <c r="AC53"/>
  <c r="X53"/>
  <c r="AG53"/>
  <c r="AC54"/>
  <c r="X54"/>
  <c r="AG54"/>
  <c r="AC55"/>
  <c r="X55"/>
  <c r="AG55"/>
  <c r="AC56"/>
  <c r="X56"/>
  <c r="AG56"/>
  <c r="AC57"/>
  <c r="X57"/>
  <c r="AG57"/>
  <c r="AC58"/>
  <c r="X58"/>
  <c r="AG58"/>
  <c r="AC59"/>
  <c r="X59"/>
  <c r="AG59"/>
  <c r="AC60"/>
  <c r="X60"/>
  <c r="AG60"/>
  <c r="AC61"/>
  <c r="X61"/>
  <c r="AG61"/>
  <c r="AC62"/>
  <c r="X62"/>
  <c r="AG62"/>
  <c r="AC63"/>
  <c r="X63"/>
  <c r="AG63"/>
  <c r="AC64"/>
  <c r="X64"/>
  <c r="AG64"/>
  <c r="AC65"/>
  <c r="X65"/>
  <c r="AG65"/>
  <c r="AC66"/>
  <c r="X66"/>
  <c r="AG66"/>
  <c r="AC67"/>
  <c r="X67"/>
  <c r="AG67"/>
  <c r="AC68"/>
  <c r="X68"/>
  <c r="AG68"/>
  <c r="AC69"/>
  <c r="X69"/>
  <c r="AG69"/>
  <c r="AC70"/>
  <c r="X70"/>
  <c r="AG70"/>
  <c r="AC71"/>
  <c r="X71"/>
  <c r="AG71"/>
  <c r="AC72"/>
  <c r="X72"/>
  <c r="AG72"/>
  <c r="AC73"/>
  <c r="X73"/>
  <c r="AG73"/>
  <c r="AC74"/>
  <c r="X74"/>
  <c r="AG74"/>
  <c r="AC75"/>
  <c r="X75"/>
  <c r="AG75"/>
  <c r="AC76"/>
  <c r="X76"/>
  <c r="AG76"/>
  <c r="AC77"/>
  <c r="X77"/>
  <c r="AG77"/>
  <c r="AC78"/>
  <c r="X78"/>
  <c r="AG78"/>
  <c r="AC79"/>
  <c r="X79"/>
  <c r="AG79"/>
  <c r="AC80"/>
  <c r="X80"/>
  <c r="AG80"/>
  <c r="AC81"/>
  <c r="X81"/>
  <c r="AG81"/>
  <c r="AC82"/>
  <c r="X82"/>
  <c r="AG82"/>
  <c r="AC83"/>
  <c r="X83"/>
  <c r="AG83"/>
  <c r="AC84"/>
  <c r="X84"/>
  <c r="AG84"/>
  <c r="AC85"/>
  <c r="X85"/>
  <c r="AG85"/>
  <c r="AC86"/>
  <c r="X86"/>
  <c r="AG86"/>
  <c r="AC87"/>
  <c r="X87"/>
  <c r="AG87"/>
  <c r="AC88"/>
  <c r="X88"/>
  <c r="AG88"/>
  <c r="AC89"/>
  <c r="X89"/>
  <c r="AG89"/>
  <c r="AC90"/>
  <c r="X90"/>
  <c r="AG90"/>
  <c r="AC91"/>
  <c r="X91"/>
  <c r="AG91"/>
  <c r="AC92"/>
  <c r="X92"/>
  <c r="AG92"/>
  <c r="AC93"/>
  <c r="X93"/>
  <c r="AG93"/>
  <c r="AC94"/>
  <c r="X94"/>
  <c r="AG94"/>
  <c r="AC95"/>
  <c r="X95"/>
  <c r="AG95"/>
  <c r="AC96"/>
  <c r="X96"/>
  <c r="AG96"/>
  <c r="AC97"/>
  <c r="X97"/>
  <c r="AG97"/>
  <c r="AC98"/>
  <c r="X98"/>
  <c r="AG98"/>
  <c r="AC99"/>
  <c r="X99"/>
  <c r="AG99"/>
  <c r="AC100"/>
  <c r="X100"/>
  <c r="AG100"/>
  <c r="AC101"/>
  <c r="X101"/>
  <c r="AG101"/>
  <c r="AC102"/>
  <c r="X102"/>
  <c r="AG102"/>
  <c r="AC103"/>
  <c r="X103"/>
  <c r="AG103"/>
  <c r="AC104"/>
  <c r="X104"/>
  <c r="AG104"/>
  <c r="AC105"/>
  <c r="X105"/>
  <c r="AG105"/>
  <c r="AC106"/>
  <c r="X106"/>
  <c r="AG106"/>
  <c r="AC107"/>
  <c r="X107"/>
  <c r="AG107"/>
  <c r="AC108"/>
  <c r="X108"/>
  <c r="AG108"/>
  <c r="AC109"/>
  <c r="X109"/>
  <c r="AG109"/>
  <c r="AC110"/>
  <c r="X110"/>
  <c r="AG110"/>
  <c r="AC111"/>
  <c r="X111"/>
  <c r="AG111"/>
  <c r="AG113"/>
  <c r="D5" i="2"/>
  <c r="D6"/>
  <c r="D8"/>
  <c r="D10"/>
  <c r="D18"/>
  <c r="AD6" i="4"/>
  <c r="Y6"/>
  <c r="AH6"/>
  <c r="AD7"/>
  <c r="Y7"/>
  <c r="AH7"/>
  <c r="AD8"/>
  <c r="Y8"/>
  <c r="AH8"/>
  <c r="AD9"/>
  <c r="Y9"/>
  <c r="AH9"/>
  <c r="AD10"/>
  <c r="Y10"/>
  <c r="AH10"/>
  <c r="AD11"/>
  <c r="Y11"/>
  <c r="AH11"/>
  <c r="AD12"/>
  <c r="Y12"/>
  <c r="AH12"/>
  <c r="AD13"/>
  <c r="Y13"/>
  <c r="AH13"/>
  <c r="AD14"/>
  <c r="Y14"/>
  <c r="AH14"/>
  <c r="AD15"/>
  <c r="Y15"/>
  <c r="AH15"/>
  <c r="AD16"/>
  <c r="Y16"/>
  <c r="AH16"/>
  <c r="AD17"/>
  <c r="Y17"/>
  <c r="AH17"/>
  <c r="AD18"/>
  <c r="Y18"/>
  <c r="AH18"/>
  <c r="AD19"/>
  <c r="Y19"/>
  <c r="AH19"/>
  <c r="AD20"/>
  <c r="Y20"/>
  <c r="AH20"/>
  <c r="AD21"/>
  <c r="Y21"/>
  <c r="AH21"/>
  <c r="AD22"/>
  <c r="Y22"/>
  <c r="AH22"/>
  <c r="AD23"/>
  <c r="Y23"/>
  <c r="AH23"/>
  <c r="AD24"/>
  <c r="Y24"/>
  <c r="AH24"/>
  <c r="AD25"/>
  <c r="Y25"/>
  <c r="AH25"/>
  <c r="AD26"/>
  <c r="Y26"/>
  <c r="AH26"/>
  <c r="AD27"/>
  <c r="Y27"/>
  <c r="AH27"/>
  <c r="AD28"/>
  <c r="Y28"/>
  <c r="AH28"/>
  <c r="AD29"/>
  <c r="Y29"/>
  <c r="AH29"/>
  <c r="AD30"/>
  <c r="Y30"/>
  <c r="AH30"/>
  <c r="AD31"/>
  <c r="Y31"/>
  <c r="AH31"/>
  <c r="AD32"/>
  <c r="Y32"/>
  <c r="AH32"/>
  <c r="AD33"/>
  <c r="Y33"/>
  <c r="AH33"/>
  <c r="AD34"/>
  <c r="Y34"/>
  <c r="AH34"/>
  <c r="AD35"/>
  <c r="Y35"/>
  <c r="AH35"/>
  <c r="AD36"/>
  <c r="Y36"/>
  <c r="AH36"/>
  <c r="AD37"/>
  <c r="Y37"/>
  <c r="AH37"/>
  <c r="AD38"/>
  <c r="Y38"/>
  <c r="AH38"/>
  <c r="AD39"/>
  <c r="Y39"/>
  <c r="AH39"/>
  <c r="AD40"/>
  <c r="Y40"/>
  <c r="AH40"/>
  <c r="AD41"/>
  <c r="Y41"/>
  <c r="AH41"/>
  <c r="AD42"/>
  <c r="Y42"/>
  <c r="AH42"/>
  <c r="AD43"/>
  <c r="Y43"/>
  <c r="AH43"/>
  <c r="AD44"/>
  <c r="Y44"/>
  <c r="AH44"/>
  <c r="AD45"/>
  <c r="Y45"/>
  <c r="AH45"/>
  <c r="AD46"/>
  <c r="Y46"/>
  <c r="AH46"/>
  <c r="AD47"/>
  <c r="Y47"/>
  <c r="AH47"/>
  <c r="AD48"/>
  <c r="Y48"/>
  <c r="AH48"/>
  <c r="AD49"/>
  <c r="Y49"/>
  <c r="AH49"/>
  <c r="AD50"/>
  <c r="Y50"/>
  <c r="AH50"/>
  <c r="AD51"/>
  <c r="Y51"/>
  <c r="AH51"/>
  <c r="AD52"/>
  <c r="Y52"/>
  <c r="AH52"/>
  <c r="AD53"/>
  <c r="Y53"/>
  <c r="AH53"/>
  <c r="AD54"/>
  <c r="Y54"/>
  <c r="AH54"/>
  <c r="AD55"/>
  <c r="Y55"/>
  <c r="AH55"/>
  <c r="AD56"/>
  <c r="Y56"/>
  <c r="AH56"/>
  <c r="AD57"/>
  <c r="Y57"/>
  <c r="AH57"/>
  <c r="AD58"/>
  <c r="Y58"/>
  <c r="AH58"/>
  <c r="AD59"/>
  <c r="Y59"/>
  <c r="AH59"/>
  <c r="AD60"/>
  <c r="Y60"/>
  <c r="AH60"/>
  <c r="AD61"/>
  <c r="Y61"/>
  <c r="AH61"/>
  <c r="AD62"/>
  <c r="Y62"/>
  <c r="AH62"/>
  <c r="AD63"/>
  <c r="Y63"/>
  <c r="AH63"/>
  <c r="AD64"/>
  <c r="Y64"/>
  <c r="AH64"/>
  <c r="AD65"/>
  <c r="Y65"/>
  <c r="AH65"/>
  <c r="AD66"/>
  <c r="Y66"/>
  <c r="AH66"/>
  <c r="AD67"/>
  <c r="Y67"/>
  <c r="AH67"/>
  <c r="AD68"/>
  <c r="Y68"/>
  <c r="AH68"/>
  <c r="AD69"/>
  <c r="Y69"/>
  <c r="AH69"/>
  <c r="AD70"/>
  <c r="Y70"/>
  <c r="AH70"/>
  <c r="AD71"/>
  <c r="Y71"/>
  <c r="AH71"/>
  <c r="AD72"/>
  <c r="Y72"/>
  <c r="AH72"/>
  <c r="AD73"/>
  <c r="Y73"/>
  <c r="AH73"/>
  <c r="AD74"/>
  <c r="Y74"/>
  <c r="AH74"/>
  <c r="AD75"/>
  <c r="Y75"/>
  <c r="AH75"/>
  <c r="AD76"/>
  <c r="Y76"/>
  <c r="AH76"/>
  <c r="AD77"/>
  <c r="Y77"/>
  <c r="AH77"/>
  <c r="AD78"/>
  <c r="Y78"/>
  <c r="AH78"/>
  <c r="AD79"/>
  <c r="Y79"/>
  <c r="AH79"/>
  <c r="AD80"/>
  <c r="Y80"/>
  <c r="AH80"/>
  <c r="AD81"/>
  <c r="Y81"/>
  <c r="AH81"/>
  <c r="AD82"/>
  <c r="Y82"/>
  <c r="AH82"/>
  <c r="AD83"/>
  <c r="Y83"/>
  <c r="AH83"/>
  <c r="AD84"/>
  <c r="Y84"/>
  <c r="AH84"/>
  <c r="AD85"/>
  <c r="Y85"/>
  <c r="AH85"/>
  <c r="AD86"/>
  <c r="Y86"/>
  <c r="AH86"/>
  <c r="AD87"/>
  <c r="Y87"/>
  <c r="AH87"/>
  <c r="AD88"/>
  <c r="Y88"/>
  <c r="AH88"/>
  <c r="AD89"/>
  <c r="Y89"/>
  <c r="AH89"/>
  <c r="AD90"/>
  <c r="Y90"/>
  <c r="AH90"/>
  <c r="AD91"/>
  <c r="Y91"/>
  <c r="AH91"/>
  <c r="AD92"/>
  <c r="Y92"/>
  <c r="AH92"/>
  <c r="AD93"/>
  <c r="Y93"/>
  <c r="AH93"/>
  <c r="AD94"/>
  <c r="Y94"/>
  <c r="AH94"/>
  <c r="AD95"/>
  <c r="Y95"/>
  <c r="AH95"/>
  <c r="AD96"/>
  <c r="Y96"/>
  <c r="AH96"/>
  <c r="AD97"/>
  <c r="Y97"/>
  <c r="AH97"/>
  <c r="AD98"/>
  <c r="Y98"/>
  <c r="AH98"/>
  <c r="AD99"/>
  <c r="Y99"/>
  <c r="AH99"/>
  <c r="AD100"/>
  <c r="Y100"/>
  <c r="AH100"/>
  <c r="AD101"/>
  <c r="Y101"/>
  <c r="AH101"/>
  <c r="AD102"/>
  <c r="Y102"/>
  <c r="AH102"/>
  <c r="AD103"/>
  <c r="Y103"/>
  <c r="AH103"/>
  <c r="AD104"/>
  <c r="Y104"/>
  <c r="AH104"/>
  <c r="AD105"/>
  <c r="Y105"/>
  <c r="AH105"/>
  <c r="AD106"/>
  <c r="Y106"/>
  <c r="AH106"/>
  <c r="AD107"/>
  <c r="Y107"/>
  <c r="AH107"/>
  <c r="AD108"/>
  <c r="Y108"/>
  <c r="AH108"/>
  <c r="AD109"/>
  <c r="Y109"/>
  <c r="AH109"/>
  <c r="AD110"/>
  <c r="Y110"/>
  <c r="AH110"/>
  <c r="AD111"/>
  <c r="Y111"/>
  <c r="AH111"/>
  <c r="AH113"/>
  <c r="E5" i="2"/>
  <c r="E6"/>
  <c r="E8"/>
  <c r="E10"/>
  <c r="E18"/>
  <c r="B19"/>
  <c r="C19"/>
  <c r="D19"/>
  <c r="E19"/>
  <c r="B20"/>
  <c r="C20"/>
  <c r="D20"/>
  <c r="E20"/>
  <c r="B21"/>
  <c r="C21"/>
  <c r="D21"/>
  <c r="E21"/>
  <c r="B22"/>
  <c r="C22"/>
  <c r="D22"/>
  <c r="E22"/>
  <c r="B23"/>
  <c r="C23"/>
  <c r="D23"/>
  <c r="E23"/>
  <c r="B24"/>
  <c r="C24"/>
  <c r="D24"/>
  <c r="E24"/>
  <c r="B25"/>
  <c r="C25"/>
  <c r="D25"/>
  <c r="E25"/>
  <c r="B26"/>
  <c r="C26"/>
  <c r="D26"/>
  <c r="E26"/>
  <c r="B27"/>
  <c r="C27"/>
  <c r="D27"/>
  <c r="E27"/>
  <c r="B28"/>
  <c r="C28"/>
  <c r="D28"/>
  <c r="E28"/>
  <c r="B29"/>
  <c r="C29"/>
  <c r="D29"/>
  <c r="E29"/>
  <c r="B30"/>
  <c r="C30"/>
  <c r="D30"/>
  <c r="E30"/>
  <c r="B31"/>
  <c r="C31"/>
  <c r="D31"/>
  <c r="E31"/>
  <c r="B32"/>
  <c r="C32"/>
  <c r="D32"/>
  <c r="E32"/>
  <c r="B33"/>
  <c r="C33"/>
  <c r="D33"/>
  <c r="E33"/>
  <c r="B34"/>
  <c r="C34"/>
  <c r="D34"/>
  <c r="E34"/>
  <c r="B35"/>
  <c r="C35"/>
  <c r="D35"/>
  <c r="E35"/>
  <c r="B36"/>
  <c r="C36"/>
  <c r="D36"/>
  <c r="E36"/>
  <c r="B37"/>
  <c r="C37"/>
  <c r="D37"/>
  <c r="E37"/>
  <c r="B38"/>
  <c r="C38"/>
  <c r="D38"/>
  <c r="E38"/>
  <c r="B39"/>
  <c r="C39"/>
  <c r="D39"/>
  <c r="E39"/>
  <c r="B40"/>
  <c r="C40"/>
  <c r="D40"/>
  <c r="E40"/>
  <c r="B41"/>
  <c r="C41"/>
  <c r="D41"/>
  <c r="E41"/>
  <c r="B42"/>
  <c r="C42"/>
  <c r="D42"/>
  <c r="E42"/>
  <c r="B43"/>
  <c r="C43"/>
  <c r="D43"/>
  <c r="E43"/>
  <c r="B44"/>
  <c r="C44"/>
  <c r="D44"/>
  <c r="E44"/>
  <c r="B45"/>
  <c r="C45"/>
  <c r="D45"/>
  <c r="E45"/>
  <c r="B46"/>
  <c r="C46"/>
  <c r="D46"/>
  <c r="E46"/>
  <c r="B47"/>
  <c r="C47"/>
  <c r="D47"/>
  <c r="E47"/>
  <c r="B48"/>
  <c r="C48"/>
  <c r="D48"/>
  <c r="E48"/>
  <c r="B49"/>
  <c r="C49"/>
  <c r="D49"/>
  <c r="E49"/>
  <c r="B50"/>
  <c r="C50"/>
  <c r="D50"/>
  <c r="E50"/>
  <c r="B51"/>
  <c r="C51"/>
  <c r="D51"/>
  <c r="E51"/>
  <c r="B52"/>
  <c r="C52"/>
  <c r="D52"/>
  <c r="E52"/>
  <c r="B53"/>
  <c r="C53"/>
  <c r="D53"/>
  <c r="E53"/>
  <c r="B54"/>
  <c r="C54"/>
  <c r="D54"/>
  <c r="E54"/>
  <c r="B55"/>
  <c r="C55"/>
  <c r="D55"/>
  <c r="E55"/>
  <c r="B56"/>
  <c r="C56"/>
  <c r="D56"/>
  <c r="E56"/>
  <c r="B57"/>
  <c r="C57"/>
  <c r="D57"/>
  <c r="E57"/>
  <c r="B58"/>
  <c r="C58"/>
  <c r="D58"/>
  <c r="E58"/>
  <c r="B59"/>
  <c r="C59"/>
  <c r="D59"/>
  <c r="E59"/>
  <c r="B60"/>
  <c r="C60"/>
  <c r="D60"/>
  <c r="E60"/>
  <c r="B61"/>
  <c r="C61"/>
  <c r="D61"/>
  <c r="E61"/>
  <c r="B62"/>
  <c r="C62"/>
  <c r="D62"/>
  <c r="E62"/>
  <c r="B63"/>
  <c r="C63"/>
  <c r="D63"/>
  <c r="E63"/>
  <c r="B64"/>
  <c r="C64"/>
  <c r="D64"/>
  <c r="E64"/>
  <c r="B65"/>
  <c r="C65"/>
  <c r="D65"/>
  <c r="E65"/>
  <c r="B66"/>
  <c r="C66"/>
  <c r="D66"/>
  <c r="E66"/>
  <c r="B67"/>
  <c r="C67"/>
  <c r="D67"/>
  <c r="E67"/>
  <c r="B68"/>
  <c r="C68"/>
  <c r="D68"/>
  <c r="E68"/>
  <c r="B69"/>
  <c r="C69"/>
  <c r="D69"/>
  <c r="E69"/>
  <c r="B70"/>
  <c r="C70"/>
  <c r="D70"/>
  <c r="E70"/>
  <c r="B71"/>
  <c r="C71"/>
  <c r="D71"/>
  <c r="E71"/>
  <c r="B72"/>
  <c r="C72"/>
  <c r="D72"/>
  <c r="E72"/>
  <c r="B73"/>
  <c r="C73"/>
  <c r="D73"/>
  <c r="E73"/>
  <c r="B74"/>
  <c r="C74"/>
  <c r="D74"/>
  <c r="E74"/>
  <c r="B75"/>
  <c r="C75"/>
  <c r="D75"/>
  <c r="E75"/>
  <c r="B76"/>
  <c r="C76"/>
  <c r="D76"/>
  <c r="E76"/>
  <c r="B77"/>
  <c r="C77"/>
  <c r="D77"/>
  <c r="E77"/>
  <c r="G19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80"/>
  <c r="D14" i="1"/>
  <c r="D11"/>
  <c r="V113" i="4"/>
  <c r="E13" i="1"/>
  <c r="H19" i="2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80"/>
  <c r="E14" i="1"/>
  <c r="E11"/>
  <c r="X113" i="4"/>
  <c r="F13" i="1"/>
  <c r="J19" i="2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80"/>
  <c r="F14" i="1"/>
  <c r="F11"/>
  <c r="Y113" i="4"/>
  <c r="G13" i="1"/>
  <c r="K19" i="2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80"/>
  <c r="G14" i="1"/>
  <c r="G11"/>
  <c r="H11"/>
  <c r="D8"/>
  <c r="E8"/>
  <c r="AI37" i="4"/>
  <c r="AJ37"/>
  <c r="AK37"/>
  <c r="AL37"/>
  <c r="AI38"/>
  <c r="AJ38"/>
  <c r="AK38"/>
  <c r="AL38"/>
  <c r="AI39"/>
  <c r="AJ39"/>
  <c r="AK39"/>
  <c r="AL39"/>
  <c r="AI40"/>
  <c r="AJ40"/>
  <c r="AK40"/>
  <c r="AL40"/>
  <c r="AI41"/>
  <c r="AJ41"/>
  <c r="AK41"/>
  <c r="AL41"/>
  <c r="AI42"/>
  <c r="AJ42"/>
  <c r="AK42"/>
  <c r="AL42"/>
  <c r="AI43"/>
  <c r="AJ43"/>
  <c r="AK43"/>
  <c r="AL43"/>
  <c r="AI44"/>
  <c r="AJ44"/>
  <c r="AK44"/>
  <c r="AL44"/>
  <c r="AI45"/>
  <c r="AJ45"/>
  <c r="AK45"/>
  <c r="AL45"/>
  <c r="AI46"/>
  <c r="AJ46"/>
  <c r="AK46"/>
  <c r="AL46"/>
  <c r="AI47"/>
  <c r="AJ47"/>
  <c r="AK47"/>
  <c r="AL47"/>
  <c r="AI48"/>
  <c r="AJ48"/>
  <c r="AK48"/>
  <c r="AL48"/>
  <c r="AI49"/>
  <c r="AJ49"/>
  <c r="AK49"/>
  <c r="AL49"/>
  <c r="AI50"/>
  <c r="AJ50"/>
  <c r="AK50"/>
  <c r="AL50"/>
  <c r="AI51"/>
  <c r="AJ51"/>
  <c r="AK51"/>
  <c r="AL51"/>
  <c r="AI52"/>
  <c r="AJ52"/>
  <c r="AK52"/>
  <c r="AL52"/>
  <c r="AI53"/>
  <c r="AJ53"/>
  <c r="AK53"/>
  <c r="AL53"/>
  <c r="AI54"/>
  <c r="AJ54"/>
  <c r="AK54"/>
  <c r="AL54"/>
  <c r="AI55"/>
  <c r="AJ55"/>
  <c r="AK55"/>
  <c r="AL55"/>
  <c r="AI56"/>
  <c r="AJ56"/>
  <c r="AK56"/>
  <c r="AL56"/>
  <c r="AI57"/>
  <c r="AJ57"/>
  <c r="AK57"/>
  <c r="AL57"/>
  <c r="AI58"/>
  <c r="AJ58"/>
  <c r="AK58"/>
  <c r="AL58"/>
  <c r="AI59"/>
  <c r="AJ59"/>
  <c r="AK59"/>
  <c r="AL59"/>
  <c r="AI60"/>
  <c r="AJ60"/>
  <c r="AK60"/>
  <c r="AL60"/>
  <c r="AI61"/>
  <c r="AJ61"/>
  <c r="AK61"/>
  <c r="AL61"/>
  <c r="AI62"/>
  <c r="AJ62"/>
  <c r="AK62"/>
  <c r="AL62"/>
  <c r="AI63"/>
  <c r="AJ63"/>
  <c r="AK63"/>
  <c r="AL63"/>
  <c r="AI64"/>
  <c r="AJ64"/>
  <c r="AK64"/>
  <c r="AL64"/>
  <c r="AI65"/>
  <c r="AJ65"/>
  <c r="AK65"/>
  <c r="AL65"/>
  <c r="AI66"/>
  <c r="AJ66"/>
  <c r="AK66"/>
  <c r="AL66"/>
  <c r="AI67"/>
  <c r="AJ67"/>
  <c r="AK67"/>
  <c r="AL67"/>
  <c r="AI68"/>
  <c r="AJ68"/>
  <c r="AK68"/>
  <c r="AL68"/>
  <c r="AI69"/>
  <c r="AJ69"/>
  <c r="AK69"/>
  <c r="AL69"/>
  <c r="AI70"/>
  <c r="AJ70"/>
  <c r="AK70"/>
  <c r="AL70"/>
  <c r="AI71"/>
  <c r="AJ71"/>
  <c r="AK71"/>
  <c r="AL71"/>
  <c r="AI72"/>
  <c r="AJ72"/>
  <c r="AK72"/>
  <c r="AL72"/>
  <c r="AI73"/>
  <c r="AJ73"/>
  <c r="AK73"/>
  <c r="AL73"/>
  <c r="AI74"/>
  <c r="AJ74"/>
  <c r="AK74"/>
  <c r="AL74"/>
  <c r="AI75"/>
  <c r="AJ75"/>
  <c r="AK75"/>
  <c r="AL75"/>
  <c r="AI76"/>
  <c r="AJ76"/>
  <c r="AK76"/>
  <c r="AL76"/>
  <c r="AI77"/>
  <c r="AJ77"/>
  <c r="AK77"/>
  <c r="AL77"/>
  <c r="AI78"/>
  <c r="AJ78"/>
  <c r="AK78"/>
  <c r="AL78"/>
  <c r="AI79"/>
  <c r="AJ79"/>
  <c r="AK79"/>
  <c r="AL79"/>
  <c r="AI80"/>
  <c r="AJ80"/>
  <c r="AK80"/>
  <c r="AL80"/>
  <c r="AI81"/>
  <c r="AJ81"/>
  <c r="AK81"/>
  <c r="AL81"/>
  <c r="AI82"/>
  <c r="AJ82"/>
  <c r="AK82"/>
  <c r="AL82"/>
  <c r="AI83"/>
  <c r="AJ83"/>
  <c r="AK83"/>
  <c r="AL83"/>
  <c r="AI84"/>
  <c r="AJ84"/>
  <c r="AK84"/>
  <c r="AL84"/>
  <c r="AI85"/>
  <c r="AJ85"/>
  <c r="AK85"/>
  <c r="AL85"/>
  <c r="AI86"/>
  <c r="AJ86"/>
  <c r="AK86"/>
  <c r="AL86"/>
  <c r="AI87"/>
  <c r="AJ87"/>
  <c r="AK87"/>
  <c r="AL87"/>
  <c r="AI88"/>
  <c r="AJ88"/>
  <c r="AK88"/>
  <c r="AL88"/>
  <c r="AI89"/>
  <c r="AJ89"/>
  <c r="AK89"/>
  <c r="AL89"/>
  <c r="AI90"/>
  <c r="AJ90"/>
  <c r="AK90"/>
  <c r="AL90"/>
  <c r="AI91"/>
  <c r="AJ91"/>
  <c r="AK91"/>
  <c r="AL91"/>
  <c r="AI92"/>
  <c r="AJ92"/>
  <c r="AK92"/>
  <c r="AL92"/>
  <c r="AI93"/>
  <c r="AJ93"/>
  <c r="AK93"/>
  <c r="AL93"/>
  <c r="AI94"/>
  <c r="AJ94"/>
  <c r="AK94"/>
  <c r="AL94"/>
  <c r="AI95"/>
  <c r="AJ95"/>
  <c r="AK95"/>
  <c r="AL95"/>
  <c r="AI96"/>
  <c r="AJ96"/>
  <c r="AK96"/>
  <c r="AL96"/>
  <c r="AI97"/>
  <c r="AJ97"/>
  <c r="AK97"/>
  <c r="AL97"/>
  <c r="AI98"/>
  <c r="AJ98"/>
  <c r="AK98"/>
  <c r="AL98"/>
  <c r="AI99"/>
  <c r="AJ99"/>
  <c r="AK99"/>
  <c r="AL99"/>
  <c r="AI100"/>
  <c r="AJ100"/>
  <c r="AK100"/>
  <c r="AL100"/>
  <c r="AI101"/>
  <c r="AJ101"/>
  <c r="AK101"/>
  <c r="AL101"/>
  <c r="AI102"/>
  <c r="AJ102"/>
  <c r="AK102"/>
  <c r="AL102"/>
  <c r="AI103"/>
  <c r="AJ103"/>
  <c r="AK103"/>
  <c r="AL103"/>
  <c r="AI104"/>
  <c r="AJ104"/>
  <c r="AK104"/>
  <c r="AL104"/>
  <c r="AI105"/>
  <c r="AJ105"/>
  <c r="AK105"/>
  <c r="AL105"/>
  <c r="AI106"/>
  <c r="AJ106"/>
  <c r="AK106"/>
  <c r="AL106"/>
  <c r="AI107"/>
  <c r="AJ107"/>
  <c r="AK107"/>
  <c r="AL107"/>
  <c r="AI108"/>
  <c r="AJ108"/>
  <c r="AK108"/>
  <c r="AL108"/>
  <c r="AI109"/>
  <c r="AJ109"/>
  <c r="AK109"/>
  <c r="AL109"/>
  <c r="AI110"/>
  <c r="AJ110"/>
  <c r="AK110"/>
  <c r="AL110"/>
  <c r="AI111"/>
  <c r="AJ111"/>
  <c r="AK111"/>
  <c r="AL111"/>
  <c r="AI21"/>
  <c r="AJ21"/>
  <c r="AK21"/>
  <c r="AL21"/>
  <c r="AI22"/>
  <c r="AJ22"/>
  <c r="AK22"/>
  <c r="AL22"/>
  <c r="AI23"/>
  <c r="AJ23"/>
  <c r="AK23"/>
  <c r="AL23"/>
  <c r="AI24"/>
  <c r="AJ24"/>
  <c r="AK24"/>
  <c r="AL24"/>
  <c r="AI25"/>
  <c r="AJ25"/>
  <c r="AK25"/>
  <c r="AL25"/>
  <c r="AI26"/>
  <c r="AJ26"/>
  <c r="AK26"/>
  <c r="AL26"/>
  <c r="AI27"/>
  <c r="AJ27"/>
  <c r="AK27"/>
  <c r="AL27"/>
  <c r="AI28"/>
  <c r="AJ28"/>
  <c r="AK28"/>
  <c r="AL28"/>
  <c r="AI29"/>
  <c r="AJ29"/>
  <c r="AK29"/>
  <c r="AL29"/>
  <c r="AI30"/>
  <c r="AJ30"/>
  <c r="AK30"/>
  <c r="AL30"/>
  <c r="AI31"/>
  <c r="AJ31"/>
  <c r="AK31"/>
  <c r="AL31"/>
  <c r="AI32"/>
  <c r="AJ32"/>
  <c r="AK32"/>
  <c r="AL32"/>
  <c r="AI33"/>
  <c r="AJ33"/>
  <c r="AK33"/>
  <c r="AL33"/>
  <c r="AI34"/>
  <c r="AJ34"/>
  <c r="AK34"/>
  <c r="AL34"/>
  <c r="AI35"/>
  <c r="AJ35"/>
  <c r="AK35"/>
  <c r="AL35"/>
  <c r="AI36"/>
  <c r="AJ36"/>
  <c r="AK36"/>
  <c r="AL36"/>
  <c r="AI20"/>
  <c r="AJ20"/>
  <c r="AK20"/>
  <c r="AL20"/>
  <c r="AI8"/>
  <c r="AJ8"/>
  <c r="AK8"/>
  <c r="AL8"/>
  <c r="AI9"/>
  <c r="AJ9"/>
  <c r="AK9"/>
  <c r="AL9"/>
  <c r="AI10"/>
  <c r="AJ10"/>
  <c r="AK10"/>
  <c r="AL10"/>
  <c r="AI11"/>
  <c r="AJ11"/>
  <c r="AK11"/>
  <c r="AL11"/>
  <c r="AI12"/>
  <c r="AJ12"/>
  <c r="AK12"/>
  <c r="AL12"/>
  <c r="AI13"/>
  <c r="AJ13"/>
  <c r="AK13"/>
  <c r="AL13"/>
  <c r="AI14"/>
  <c r="AJ14"/>
  <c r="AK14"/>
  <c r="AL14"/>
  <c r="AI15"/>
  <c r="AJ15"/>
  <c r="AK15"/>
  <c r="AL15"/>
  <c r="AI16"/>
  <c r="AJ16"/>
  <c r="AK16"/>
  <c r="AL16"/>
  <c r="AI17"/>
  <c r="AJ17"/>
  <c r="AK17"/>
  <c r="AL17"/>
  <c r="AI18"/>
  <c r="AJ18"/>
  <c r="AK18"/>
  <c r="AL18"/>
  <c r="AI19"/>
  <c r="AJ19"/>
  <c r="AK19"/>
  <c r="AL19"/>
  <c r="AI7"/>
  <c r="AJ7"/>
  <c r="AK7"/>
  <c r="AL7"/>
  <c r="AL6"/>
  <c r="AK6"/>
  <c r="AJ6"/>
  <c r="AI6"/>
  <c r="G113"/>
  <c r="F113"/>
  <c r="E113"/>
  <c r="D113"/>
  <c r="AD113"/>
  <c r="E4" i="2"/>
  <c r="E11"/>
  <c r="AC113" i="4"/>
  <c r="D4" i="2"/>
  <c r="D11"/>
  <c r="AB113" i="4"/>
  <c r="C4" i="2"/>
  <c r="C11"/>
  <c r="AA113" i="4"/>
  <c r="B4" i="2"/>
  <c r="B11"/>
  <c r="H4" i="1"/>
  <c r="H2" i="4"/>
  <c r="H13" i="1"/>
  <c r="L80" i="2"/>
  <c r="H14" i="1"/>
  <c r="G8"/>
  <c r="F8"/>
  <c r="H8"/>
</calcChain>
</file>

<file path=xl/sharedStrings.xml><?xml version="1.0" encoding="utf-8"?>
<sst xmlns="http://schemas.openxmlformats.org/spreadsheetml/2006/main" count="297" uniqueCount="238">
  <si>
    <t>Nagykanizsa</t>
  </si>
  <si>
    <t>Zala megye 3. vk.</t>
  </si>
  <si>
    <t>Keszthely</t>
  </si>
  <si>
    <t>Zala megye 2. vk.</t>
  </si>
  <si>
    <t>Zalaegerszeg</t>
  </si>
  <si>
    <t>Zala megye 1. vk.</t>
  </si>
  <si>
    <t>Pápa</t>
  </si>
  <si>
    <t>Veszprém megye 4. vk.</t>
  </si>
  <si>
    <t>Tapolca</t>
  </si>
  <si>
    <t>Veszprém megye 3. vk.</t>
  </si>
  <si>
    <t>Balatonfüred</t>
  </si>
  <si>
    <t>Veszprém megye 2. vk.</t>
  </si>
  <si>
    <t>Veszprém</t>
  </si>
  <si>
    <t>Veszprém megye 1. vk.</t>
  </si>
  <si>
    <t>Körmend</t>
  </si>
  <si>
    <t>Vas megye 3. vk.</t>
  </si>
  <si>
    <t>Sárvár</t>
  </si>
  <si>
    <t>Vas megye 2. vk.</t>
  </si>
  <si>
    <t>Szombathely</t>
  </si>
  <si>
    <t>Vas megye 1. vk.</t>
  </si>
  <si>
    <t>Paks</t>
  </si>
  <si>
    <t>Tolna megye 3. vk.</t>
  </si>
  <si>
    <t>Dombóvár</t>
  </si>
  <si>
    <t>Tolna megye 2. vk.</t>
  </si>
  <si>
    <t>Szekszárd</t>
  </si>
  <si>
    <t>Tolna megye 1. vk.</t>
  </si>
  <si>
    <t>Nyírbátor</t>
  </si>
  <si>
    <t>Szabolcs-Szatmár-Bereg megye 6. vk.</t>
  </si>
  <si>
    <t>Mátészalka</t>
  </si>
  <si>
    <t>Szabolcs-Szatmár-Bereg megye 5. vk.</t>
  </si>
  <si>
    <t>Vásárosnamény</t>
  </si>
  <si>
    <t>Szabolcs-Szatmár-Bereg megye 4. vk.</t>
  </si>
  <si>
    <t>Kisvárda</t>
  </si>
  <si>
    <t>Szabolcs-Szatmár-Bereg megye 3. vk.</t>
  </si>
  <si>
    <t>Nyíregyháza</t>
  </si>
  <si>
    <t>Szabolcs-Szatmár-Bereg megye 2. vk.</t>
  </si>
  <si>
    <t>Szabolcs-Szatmár-Bereg megye 1. vk.</t>
  </si>
  <si>
    <t>Siófok</t>
  </si>
  <si>
    <t>Somogy megye 4. vk.</t>
  </si>
  <si>
    <t>Marcali</t>
  </si>
  <si>
    <t>Somogy megye 3. vk.</t>
  </si>
  <si>
    <t>Barcs</t>
  </si>
  <si>
    <t>Somogy megye 2. vk.</t>
  </si>
  <si>
    <t>Kaposvár</t>
  </si>
  <si>
    <t>Somogy megye 1. vk.</t>
  </si>
  <si>
    <t>Cegléd</t>
  </si>
  <si>
    <t>Pest megye 12. vk.</t>
  </si>
  <si>
    <t>Ráckeve</t>
  </si>
  <si>
    <t>Pest megye 11. vk.</t>
  </si>
  <si>
    <t>Monor</t>
  </si>
  <si>
    <t>Pest megye 10. vk.</t>
  </si>
  <si>
    <t>Nagykáta</t>
  </si>
  <si>
    <t>Pest megye 9. vk.</t>
  </si>
  <si>
    <t>Szigetszentmiklós</t>
  </si>
  <si>
    <t>Pest megye 8. vk.</t>
  </si>
  <si>
    <t>Vecsés</t>
  </si>
  <si>
    <t>Pest megye 7. vk.</t>
  </si>
  <si>
    <t>Gödöllő</t>
  </si>
  <si>
    <t>Pest megye 6. vk.</t>
  </si>
  <si>
    <t>Dunakeszi</t>
  </si>
  <si>
    <t>Pest megye 5. vk.</t>
  </si>
  <si>
    <t>Vác</t>
  </si>
  <si>
    <t>Pest megye 4. vk.</t>
  </si>
  <si>
    <t>Szentendre</t>
  </si>
  <si>
    <t>Pest megye 3. vk.</t>
  </si>
  <si>
    <t>Budaörs</t>
  </si>
  <si>
    <t>Pest megye 2. vk.</t>
  </si>
  <si>
    <t>Érd</t>
  </si>
  <si>
    <t>Pest megye 1. vk.</t>
  </si>
  <si>
    <t>Balassagyarmat</t>
  </si>
  <si>
    <t>Nógrád megye 2. vk.</t>
  </si>
  <si>
    <t>Salgótarján</t>
  </si>
  <si>
    <t>Nógrád megye 1. vk.</t>
  </si>
  <si>
    <t>Kisbér</t>
  </si>
  <si>
    <t>Komárom-Esztergom megye 3. vk.</t>
  </si>
  <si>
    <t>Esztergom</t>
  </si>
  <si>
    <t>Komárom-Esztergom megye 2. vk.</t>
  </si>
  <si>
    <t>Tatabánya</t>
  </si>
  <si>
    <t>Komárom-Esztergom megye 1. vk.</t>
  </si>
  <si>
    <t>Törökszentmiklós</t>
  </si>
  <si>
    <t>Jász-Nagykun-Szolnok megye 4. vk.</t>
  </si>
  <si>
    <t>Karcag</t>
  </si>
  <si>
    <t>Jász-Nagykun-Szolnok megye 3. vk.</t>
  </si>
  <si>
    <t>Jászberény</t>
  </si>
  <si>
    <t>Jász-Nagykun-Szolnok megye 2. vk.</t>
  </si>
  <si>
    <t>Szolnok</t>
  </si>
  <si>
    <t>Jász-Nagykun-Szolnok megye 1. vk.</t>
  </si>
  <si>
    <t>Hatvan</t>
  </si>
  <si>
    <t>Heves megye 3. vk.</t>
  </si>
  <si>
    <t>Gyöngyös</t>
  </si>
  <si>
    <t>Heves megye 2. vk.</t>
  </si>
  <si>
    <t>Eger</t>
  </si>
  <si>
    <t>Heves megye 1. vk.</t>
  </si>
  <si>
    <t>Hajdúböszörmény</t>
  </si>
  <si>
    <t>Hajdú-Bihar megye 6. vk.</t>
  </si>
  <si>
    <t>Hajdúszoboszló</t>
  </si>
  <si>
    <t>Hajdú-Bihar megye 5. vk.</t>
  </si>
  <si>
    <t>Berettyóújfalu</t>
  </si>
  <si>
    <t>Hajdú-Bihar megye 4. vk.</t>
  </si>
  <si>
    <t>Debrecen</t>
  </si>
  <si>
    <t>Hajdú-Bihar megye 3. vk.</t>
  </si>
  <si>
    <t>Hajdú-Bihar megye 2. vk.</t>
  </si>
  <si>
    <t>Hajdú-Bihar megye 1. vk.</t>
  </si>
  <si>
    <t>Mosonmagyaróvár</t>
  </si>
  <si>
    <t>Győr-Moson-Sopron megye 5. vk.</t>
  </si>
  <si>
    <t>Sopron</t>
  </si>
  <si>
    <t>Győr-Moson-Sopron megye 4. vk.</t>
  </si>
  <si>
    <t>Csorna</t>
  </si>
  <si>
    <t>Győr-Moson-Sopron megye 3. vk.</t>
  </si>
  <si>
    <t>Győr</t>
  </si>
  <si>
    <t>Győr-Moson-Sopron megye 2. vk.</t>
  </si>
  <si>
    <t>Győr-Moson-Sopron megye 1. vk.</t>
  </si>
  <si>
    <t>Sárbogárd</t>
  </si>
  <si>
    <t>Fejér megye 5. vk.</t>
  </si>
  <si>
    <t>Dunaújváros</t>
  </si>
  <si>
    <t>Fejér megye 4. vk.</t>
  </si>
  <si>
    <t>Bicske</t>
  </si>
  <si>
    <t>Fejér megye 3. vk.</t>
  </si>
  <si>
    <t>Székesfehérvár</t>
  </si>
  <si>
    <t>Fejér megye 2. vk.</t>
  </si>
  <si>
    <t>Fejér megye 1. vk.</t>
  </si>
  <si>
    <t>Hódmezővásárhely</t>
  </si>
  <si>
    <t>Csongrád megye 4. vk.</t>
  </si>
  <si>
    <t>Szentes</t>
  </si>
  <si>
    <t>Csongrád megye 3. vk.</t>
  </si>
  <si>
    <t>Szeged</t>
  </si>
  <si>
    <t>Csongrád megye 2. vk.</t>
  </si>
  <si>
    <t>Csongrád megye 1. vk.</t>
  </si>
  <si>
    <t>XXII. kerület</t>
  </si>
  <si>
    <t>Budapest 18. vk.</t>
  </si>
  <si>
    <t>XXI. kerület</t>
  </si>
  <si>
    <t>Budapest 17. vk.</t>
  </si>
  <si>
    <t>XX. kerület</t>
  </si>
  <si>
    <t>Budapest 16. vk.</t>
  </si>
  <si>
    <t>XVIII. kerület</t>
  </si>
  <si>
    <t>Budapest 15. vk.</t>
  </si>
  <si>
    <t>XVII. kerület</t>
  </si>
  <si>
    <t>Budapest 14. vk.</t>
  </si>
  <si>
    <t>XVI. kerület</t>
  </si>
  <si>
    <t>Budapest 13. vk.</t>
  </si>
  <si>
    <t>XV. kerület</t>
  </si>
  <si>
    <t>Budapest 12. vk.</t>
  </si>
  <si>
    <t>IV. kerület</t>
  </si>
  <si>
    <t>Budapest 11. vk.</t>
  </si>
  <si>
    <t>III. kerület</t>
  </si>
  <si>
    <t>Budapest 10. vk.</t>
  </si>
  <si>
    <t>X. kerület</t>
  </si>
  <si>
    <t>Budapest 9. vk.</t>
  </si>
  <si>
    <t>XIV. kerület</t>
  </si>
  <si>
    <t>Budapest 8. vk.</t>
  </si>
  <si>
    <t>XIII. kerület</t>
  </si>
  <si>
    <t>Budapest 7. vk.</t>
  </si>
  <si>
    <t>VIII. kerület</t>
  </si>
  <si>
    <t>Budapest 6. vk.</t>
  </si>
  <si>
    <t>VII. kerület</t>
  </si>
  <si>
    <t>Budapest 5. vk.</t>
  </si>
  <si>
    <t>II. kerület</t>
  </si>
  <si>
    <t>Budapest 4. vk.</t>
  </si>
  <si>
    <t>XII. kerület</t>
  </si>
  <si>
    <t>Budapest 3. vk.</t>
  </si>
  <si>
    <t>XI. kerület</t>
  </si>
  <si>
    <t>Budapest 2. vk.</t>
  </si>
  <si>
    <t>V. kerület</t>
  </si>
  <si>
    <t>Budapest 1. vk.</t>
  </si>
  <si>
    <t>Orosháza</t>
  </si>
  <si>
    <t>Békés megye 4. vk.</t>
  </si>
  <si>
    <t>Gyula</t>
  </si>
  <si>
    <t>Békés megye 3. vk.</t>
  </si>
  <si>
    <t>Békés</t>
  </si>
  <si>
    <t>Békés megye 2. vk.</t>
  </si>
  <si>
    <t>Békéscsaba</t>
  </si>
  <si>
    <t>Békés megye 1. vk.</t>
  </si>
  <si>
    <t>Mezőkövesd</t>
  </si>
  <si>
    <t>Borsod-Abaúj-Zemplén megye 7. vk.</t>
  </si>
  <si>
    <t>Tiszaújváros</t>
  </si>
  <si>
    <t>Borsod-Abaúj-Zemplén megye 6. vk.</t>
  </si>
  <si>
    <t>Sátoraljaújhely</t>
  </si>
  <si>
    <t>Borsod-Abaúj-Zemplén megye 5. vk.</t>
  </si>
  <si>
    <t>Sajószentpéter</t>
  </si>
  <si>
    <t>Borsod-Abaúj-Zemplén megye 4. vk.</t>
  </si>
  <si>
    <t>Ózd</t>
  </si>
  <si>
    <t>Borsod-Abaúj-Zemplén megye 3. vk.</t>
  </si>
  <si>
    <t>Miskolc</t>
  </si>
  <si>
    <t>Borsod-Abaúj-Zemplén megye 2. vk.</t>
  </si>
  <si>
    <t>Borsod-Abaúj-Zemplén megye 1. vk.</t>
  </si>
  <si>
    <t>Szigetvár</t>
  </si>
  <si>
    <t>Baranya megye 4. vk.</t>
  </si>
  <si>
    <t>Mohács</t>
  </si>
  <si>
    <t>Baranya megye 3. vk.</t>
  </si>
  <si>
    <t>Pécs</t>
  </si>
  <si>
    <t>Baranya megye 2. vk.</t>
  </si>
  <si>
    <t>Baranya megye 1. vk.</t>
  </si>
  <si>
    <t>Baja</t>
  </si>
  <si>
    <t>Bács-Kiskun megye 6. vk.</t>
  </si>
  <si>
    <t>Kiskunhalas</t>
  </si>
  <si>
    <t>Bács-Kiskun megye 5. vk.</t>
  </si>
  <si>
    <t>Kiskunfélegyháza</t>
  </si>
  <si>
    <t>Bács-Kiskun megye 4. vk.</t>
  </si>
  <si>
    <t>Kiskőrös</t>
  </si>
  <si>
    <t>Bács-Kiskun megye 3. vk.</t>
  </si>
  <si>
    <t>Kecskemét</t>
  </si>
  <si>
    <t>Bács-Kiskun megye 2. vk.</t>
  </si>
  <si>
    <t>Bács-Kiskun megye 1. vk.</t>
  </si>
  <si>
    <t>Körzetközpont</t>
  </si>
  <si>
    <t>Választókerület</t>
  </si>
  <si>
    <t>MSZP</t>
  </si>
  <si>
    <t>Fidesz</t>
  </si>
  <si>
    <t>Jobbik</t>
  </si>
  <si>
    <t>LMP</t>
  </si>
  <si>
    <t>2010-es szavazatarány</t>
  </si>
  <si>
    <t>legkisebb még épp mandátumot eredményező</t>
  </si>
  <si>
    <t>összesen</t>
  </si>
  <si>
    <t>feltételezett mandátumarány (%)*</t>
  </si>
  <si>
    <t>* határon túli szavazatok és kisebbségi mandátumok nélkül</t>
  </si>
  <si>
    <t>feltételezett egyéni mandátumszám*</t>
  </si>
  <si>
    <t>feltételezett listás mandátumszám*</t>
  </si>
  <si>
    <t>Összes érv. szavazat</t>
  </si>
  <si>
    <t>mostani / 2010-es szavazatarány</t>
  </si>
  <si>
    <t>2010-es szavazatszám</t>
  </si>
  <si>
    <t>súlyozott szavazatarány</t>
  </si>
  <si>
    <t>győztes (súlyozott) szavazataránya</t>
  </si>
  <si>
    <t>győztes</t>
  </si>
  <si>
    <t>segéd</t>
  </si>
  <si>
    <t>második helyezett (súlyozott) szavazataránya</t>
  </si>
  <si>
    <t>győzteskompenzáció nélkül</t>
  </si>
  <si>
    <t>győzteskompenzációval együtt</t>
  </si>
  <si>
    <t>Tóredékszavazatok</t>
  </si>
  <si>
    <t>Töredékszavazatok győzteskompenzáció nélkül</t>
  </si>
  <si>
    <t>Töredékszavazatok győzteskompenzációval</t>
  </si>
  <si>
    <t>országos listás szavazatok</t>
  </si>
  <si>
    <t>össz listás szavazatok - győzteskompenzációval</t>
  </si>
  <si>
    <t>össz listás szavazatok - győzteskompenzáció nélkül</t>
  </si>
  <si>
    <t>Ennyi mandátumot lehet még kiosztani:</t>
  </si>
  <si>
    <t>D'Hondt-módszer:</t>
  </si>
  <si>
    <t>feltételezett összmandátumszám*</t>
  </si>
  <si>
    <t>feltételezett szavazatarány (%)*</t>
  </si>
  <si>
    <t>Listás mandátumok:</t>
  </si>
  <si>
    <t>Ötszázalékos küszöböt átlépte-e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</si>
</sst>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9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indexed="63"/>
      <name val="Calibri"/>
      <family val="2"/>
      <charset val="238"/>
    </font>
    <font>
      <b/>
      <sz val="11"/>
      <name val="Calibri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Font="1"/>
    <xf numFmtId="41" fontId="0" fillId="0" borderId="0" xfId="0" applyNumberFormat="1" applyFont="1"/>
    <xf numFmtId="3" fontId="4" fillId="0" borderId="0" xfId="1" applyNumberFormat="1" applyFont="1"/>
    <xf numFmtId="0" fontId="4" fillId="0" borderId="0" xfId="0" applyFont="1"/>
    <xf numFmtId="0" fontId="4" fillId="0" borderId="0" xfId="1" applyFont="1"/>
    <xf numFmtId="0" fontId="6" fillId="0" borderId="0" xfId="1" applyFont="1"/>
    <xf numFmtId="0" fontId="6" fillId="0" borderId="0" xfId="1" applyFont="1" applyFill="1"/>
    <xf numFmtId="0" fontId="6" fillId="0" borderId="0" xfId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0" xfId="1" applyNumberFormat="1" applyFont="1" applyFill="1"/>
    <xf numFmtId="0" fontId="4" fillId="0" borderId="0" xfId="1" applyFont="1" applyFill="1"/>
    <xf numFmtId="3" fontId="4" fillId="0" borderId="0" xfId="0" applyNumberFormat="1" applyFont="1"/>
    <xf numFmtId="37" fontId="4" fillId="0" borderId="0" xfId="1" applyNumberFormat="1" applyFont="1"/>
    <xf numFmtId="3" fontId="7" fillId="0" borderId="0" xfId="1" applyNumberFormat="1" applyFont="1"/>
    <xf numFmtId="0" fontId="0" fillId="2" borderId="0" xfId="0" applyFont="1" applyFill="1"/>
    <xf numFmtId="2" fontId="0" fillId="2" borderId="0" xfId="0" applyNumberFormat="1" applyFont="1" applyFill="1"/>
    <xf numFmtId="1" fontId="0" fillId="0" borderId="0" xfId="0" applyNumberFormat="1" applyFont="1"/>
    <xf numFmtId="3" fontId="7" fillId="0" borderId="0" xfId="1" applyNumberFormat="1" applyFont="1" applyFill="1"/>
    <xf numFmtId="0" fontId="0" fillId="0" borderId="0" xfId="0" applyFont="1" applyFill="1"/>
    <xf numFmtId="0" fontId="0" fillId="0" borderId="0" xfId="0" applyFont="1" applyAlignment="1"/>
    <xf numFmtId="3" fontId="6" fillId="0" borderId="1" xfId="1" applyNumberFormat="1" applyFont="1" applyBorder="1" applyAlignment="1">
      <alignment horizontal="center"/>
    </xf>
    <xf numFmtId="3" fontId="6" fillId="0" borderId="2" xfId="1" applyNumberFormat="1" applyFont="1" applyBorder="1" applyAlignment="1">
      <alignment horizontal="center"/>
    </xf>
    <xf numFmtId="3" fontId="6" fillId="0" borderId="3" xfId="1" applyNumberFormat="1" applyFont="1" applyBorder="1" applyAlignment="1">
      <alignment horizontal="center"/>
    </xf>
    <xf numFmtId="0" fontId="4" fillId="0" borderId="4" xfId="1" applyFont="1" applyBorder="1"/>
    <xf numFmtId="0" fontId="4" fillId="0" borderId="0" xfId="1" applyFont="1" applyBorder="1"/>
    <xf numFmtId="0" fontId="4" fillId="0" borderId="5" xfId="1" applyFont="1" applyBorder="1"/>
    <xf numFmtId="0" fontId="4" fillId="0" borderId="6" xfId="1" applyFont="1" applyBorder="1"/>
    <xf numFmtId="0" fontId="4" fillId="0" borderId="7" xfId="1" applyFont="1" applyBorder="1"/>
    <xf numFmtId="0" fontId="4" fillId="0" borderId="8" xfId="1" applyFont="1" applyBorder="1"/>
    <xf numFmtId="3" fontId="6" fillId="3" borderId="1" xfId="1" applyNumberFormat="1" applyFont="1" applyFill="1" applyBorder="1" applyAlignment="1">
      <alignment horizontal="center"/>
    </xf>
    <xf numFmtId="3" fontId="6" fillId="3" borderId="2" xfId="1" applyNumberFormat="1" applyFont="1" applyFill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0" fontId="4" fillId="0" borderId="4" xfId="1" applyNumberFormat="1" applyFont="1" applyBorder="1"/>
    <xf numFmtId="10" fontId="4" fillId="0" borderId="0" xfId="1" applyNumberFormat="1" applyFont="1" applyBorder="1"/>
    <xf numFmtId="10" fontId="4" fillId="0" borderId="5" xfId="1" applyNumberFormat="1" applyFont="1" applyBorder="1"/>
    <xf numFmtId="10" fontId="4" fillId="0" borderId="6" xfId="1" applyNumberFormat="1" applyFont="1" applyBorder="1"/>
    <xf numFmtId="10" fontId="4" fillId="0" borderId="7" xfId="1" applyNumberFormat="1" applyFont="1" applyBorder="1"/>
    <xf numFmtId="10" fontId="4" fillId="0" borderId="8" xfId="1" applyNumberFormat="1" applyFont="1" applyBorder="1"/>
    <xf numFmtId="3" fontId="4" fillId="0" borderId="4" xfId="0" applyNumberFormat="1" applyFont="1" applyBorder="1"/>
    <xf numFmtId="3" fontId="4" fillId="0" borderId="0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2" fontId="4" fillId="0" borderId="4" xfId="1" applyNumberFormat="1" applyFont="1" applyBorder="1"/>
    <xf numFmtId="2" fontId="4" fillId="0" borderId="0" xfId="1" applyNumberFormat="1" applyFont="1" applyBorder="1"/>
    <xf numFmtId="2" fontId="4" fillId="0" borderId="5" xfId="1" applyNumberFormat="1" applyFont="1" applyBorder="1"/>
    <xf numFmtId="2" fontId="4" fillId="0" borderId="6" xfId="1" applyNumberFormat="1" applyFont="1" applyBorder="1"/>
    <xf numFmtId="2" fontId="4" fillId="0" borderId="7" xfId="1" applyNumberFormat="1" applyFont="1" applyBorder="1"/>
    <xf numFmtId="2" fontId="4" fillId="0" borderId="8" xfId="1" applyNumberFormat="1" applyFont="1" applyBorder="1"/>
    <xf numFmtId="41" fontId="0" fillId="0" borderId="0" xfId="0" applyNumberFormat="1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0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2" fontId="0" fillId="0" borderId="0" xfId="0" applyNumberFormat="1" applyFont="1" applyFill="1"/>
    <xf numFmtId="1" fontId="0" fillId="0" borderId="0" xfId="0" applyNumberFormat="1" applyFont="1" applyFill="1"/>
    <xf numFmtId="0" fontId="2" fillId="0" borderId="0" xfId="0" applyFont="1" applyAlignment="1">
      <alignment horizontal="left"/>
    </xf>
    <xf numFmtId="0" fontId="0" fillId="4" borderId="0" xfId="0" applyFont="1" applyFill="1"/>
    <xf numFmtId="2" fontId="0" fillId="4" borderId="0" xfId="0" applyNumberFormat="1" applyFont="1" applyFill="1"/>
    <xf numFmtId="2" fontId="4" fillId="4" borderId="0" xfId="0" applyNumberFormat="1" applyFont="1" applyFill="1"/>
    <xf numFmtId="0" fontId="0" fillId="2" borderId="0" xfId="0" applyFont="1" applyFill="1" applyAlignment="1">
      <alignment horizontal="center"/>
    </xf>
    <xf numFmtId="2" fontId="0" fillId="4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2" fontId="0" fillId="2" borderId="0" xfId="0" applyNumberFormat="1" applyFont="1" applyFill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41" fontId="0" fillId="0" borderId="1" xfId="0" applyNumberFormat="1" applyFont="1" applyBorder="1" applyAlignment="1">
      <alignment horizontal="right"/>
    </xf>
    <xf numFmtId="41" fontId="0" fillId="0" borderId="2" xfId="0" applyNumberFormat="1" applyFont="1" applyBorder="1" applyAlignment="1">
      <alignment horizontal="right"/>
    </xf>
    <xf numFmtId="41" fontId="0" fillId="0" borderId="3" xfId="0" applyNumberFormat="1" applyFont="1" applyBorder="1" applyAlignment="1">
      <alignment horizontal="right"/>
    </xf>
    <xf numFmtId="41" fontId="0" fillId="0" borderId="4" xfId="0" applyNumberFormat="1" applyFont="1" applyBorder="1" applyAlignment="1">
      <alignment horizontal="right"/>
    </xf>
    <xf numFmtId="41" fontId="0" fillId="0" borderId="0" xfId="0" applyNumberFormat="1" applyFont="1" applyBorder="1" applyAlignment="1">
      <alignment horizontal="right"/>
    </xf>
    <xf numFmtId="41" fontId="0" fillId="0" borderId="5" xfId="0" applyNumberFormat="1" applyFont="1" applyBorder="1" applyAlignment="1">
      <alignment horizontal="right"/>
    </xf>
    <xf numFmtId="41" fontId="0" fillId="0" borderId="6" xfId="0" applyNumberFormat="1" applyFont="1" applyBorder="1" applyAlignment="1">
      <alignment horizontal="right"/>
    </xf>
    <xf numFmtId="41" fontId="0" fillId="0" borderId="7" xfId="0" applyNumberFormat="1" applyFont="1" applyBorder="1" applyAlignment="1">
      <alignment horizontal="right"/>
    </xf>
    <xf numFmtId="41" fontId="0" fillId="0" borderId="8" xfId="0" applyNumberFormat="1" applyFont="1" applyBorder="1" applyAlignment="1">
      <alignment horizontal="right"/>
    </xf>
    <xf numFmtId="3" fontId="5" fillId="0" borderId="0" xfId="0" applyNumberFormat="1" applyFont="1"/>
    <xf numFmtId="0" fontId="0" fillId="5" borderId="0" xfId="0" applyFont="1" applyFill="1"/>
    <xf numFmtId="0" fontId="0" fillId="6" borderId="0" xfId="0" applyFont="1" applyFill="1"/>
    <xf numFmtId="3" fontId="6" fillId="5" borderId="0" xfId="1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10" fontId="4" fillId="0" borderId="1" xfId="1" applyNumberFormat="1" applyFont="1" applyBorder="1"/>
    <xf numFmtId="10" fontId="4" fillId="0" borderId="3" xfId="1" applyNumberFormat="1" applyFont="1" applyBorder="1"/>
    <xf numFmtId="2" fontId="2" fillId="0" borderId="0" xfId="0" applyNumberFormat="1" applyFont="1" applyAlignment="1">
      <alignment horizontal="center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7" borderId="0" xfId="1" applyFont="1" applyFill="1" applyAlignment="1">
      <alignment horizontal="center" vertical="center"/>
    </xf>
    <xf numFmtId="0" fontId="6" fillId="7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8" borderId="0" xfId="1" applyFont="1" applyFill="1" applyAlignment="1">
      <alignment horizontal="center" vertical="center"/>
    </xf>
    <xf numFmtId="0" fontId="6" fillId="8" borderId="0" xfId="1" applyFont="1" applyFill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Normá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20"/>
  <sheetViews>
    <sheetView tabSelected="1" workbookViewId="0">
      <selection activeCell="G29" sqref="G29"/>
    </sheetView>
  </sheetViews>
  <sheetFormatPr defaultRowHeight="15"/>
  <cols>
    <col min="1" max="1" width="9.140625" style="3"/>
    <col min="2" max="2" width="45.85546875" style="3" customWidth="1"/>
    <col min="3" max="3" width="8.42578125" style="3" customWidth="1"/>
    <col min="4" max="4" width="17.5703125" style="3" customWidth="1"/>
    <col min="5" max="5" width="11.140625" style="3" customWidth="1"/>
    <col min="6" max="6" width="12.42578125" style="3" customWidth="1"/>
    <col min="7" max="7" width="13.140625" style="3" customWidth="1"/>
    <col min="8" max="8" width="11.42578125" style="3" customWidth="1"/>
    <col min="9" max="9" width="7.42578125" style="3" customWidth="1"/>
    <col min="10" max="11" width="10.5703125" style="3" bestFit="1" customWidth="1"/>
    <col min="12" max="16384" width="9.140625" style="3"/>
  </cols>
  <sheetData>
    <row r="2" spans="2:15">
      <c r="B2" s="1"/>
      <c r="I2" s="1"/>
    </row>
    <row r="3" spans="2:15">
      <c r="B3" s="2"/>
      <c r="C3" s="85"/>
      <c r="D3" s="87" t="s">
        <v>206</v>
      </c>
      <c r="E3" s="87" t="s">
        <v>205</v>
      </c>
      <c r="F3" s="87" t="s">
        <v>207</v>
      </c>
      <c r="G3" s="87" t="s">
        <v>208</v>
      </c>
      <c r="H3" s="88" t="s">
        <v>211</v>
      </c>
      <c r="L3" s="16"/>
      <c r="M3" s="16"/>
      <c r="N3" s="16"/>
      <c r="O3" s="16"/>
    </row>
    <row r="4" spans="2:15">
      <c r="B4" s="65" t="s">
        <v>235</v>
      </c>
      <c r="C4" s="66"/>
      <c r="D4" s="90">
        <v>38.950000000000003</v>
      </c>
      <c r="E4" s="91">
        <v>41.05</v>
      </c>
      <c r="F4" s="92">
        <v>14</v>
      </c>
      <c r="G4" s="93">
        <v>6</v>
      </c>
      <c r="H4" s="70">
        <f>SUM(D4:G4)</f>
        <v>100</v>
      </c>
      <c r="K4" s="16"/>
    </row>
    <row r="5" spans="2:15">
      <c r="B5" s="65"/>
      <c r="C5" s="66"/>
      <c r="D5" s="67"/>
      <c r="E5" s="67"/>
      <c r="F5" s="68"/>
      <c r="G5" s="68"/>
      <c r="H5" s="70"/>
      <c r="K5" s="16"/>
    </row>
    <row r="6" spans="2:15">
      <c r="B6" s="2"/>
      <c r="H6" s="71"/>
      <c r="K6" s="16"/>
    </row>
    <row r="7" spans="2:15">
      <c r="B7" s="2"/>
      <c r="C7" s="86"/>
      <c r="D7" s="89" t="s">
        <v>206</v>
      </c>
      <c r="E7" s="89" t="s">
        <v>205</v>
      </c>
      <c r="F7" s="89" t="s">
        <v>207</v>
      </c>
      <c r="G7" s="89" t="s">
        <v>208</v>
      </c>
      <c r="H7" s="89" t="s">
        <v>211</v>
      </c>
      <c r="K7" s="16"/>
    </row>
    <row r="8" spans="2:15">
      <c r="B8" s="2" t="s">
        <v>212</v>
      </c>
      <c r="C8" s="17"/>
      <c r="D8" s="99">
        <f>D11/$H$11*100</f>
        <v>44.221105527638194</v>
      </c>
      <c r="E8" s="99">
        <f>E11/$H$11*100</f>
        <v>44.723618090452263</v>
      </c>
      <c r="F8" s="99">
        <f>F11/$H$11*100</f>
        <v>8.0402010050251249</v>
      </c>
      <c r="G8" s="99">
        <f>G11/$H$11*100</f>
        <v>3.0150753768844218</v>
      </c>
      <c r="H8" s="72">
        <f>SUM(D8:G8)</f>
        <v>100</v>
      </c>
      <c r="K8" s="16"/>
    </row>
    <row r="9" spans="2:15">
      <c r="B9" s="2"/>
      <c r="C9" s="17"/>
      <c r="D9" s="18"/>
      <c r="E9" s="18"/>
      <c r="F9" s="18"/>
      <c r="G9" s="18"/>
      <c r="H9" s="69"/>
      <c r="K9" s="16"/>
    </row>
    <row r="10" spans="2:15">
      <c r="B10" s="2"/>
      <c r="C10" s="21"/>
      <c r="D10" s="63"/>
      <c r="E10" s="63"/>
      <c r="F10" s="63"/>
      <c r="G10" s="63"/>
      <c r="H10" s="21"/>
      <c r="K10" s="16"/>
    </row>
    <row r="11" spans="2:15">
      <c r="B11" s="2" t="s">
        <v>234</v>
      </c>
      <c r="C11" s="21"/>
      <c r="D11" s="21">
        <f>D13+D14</f>
        <v>88</v>
      </c>
      <c r="E11" s="21">
        <f>E13+E14</f>
        <v>89</v>
      </c>
      <c r="F11" s="21">
        <f>F13+F14</f>
        <v>16</v>
      </c>
      <c r="G11" s="21">
        <f>G13+G14</f>
        <v>6</v>
      </c>
      <c r="H11" s="64">
        <f>SUM(D11:G11)</f>
        <v>199</v>
      </c>
      <c r="K11" s="20"/>
    </row>
    <row r="12" spans="2:15">
      <c r="B12" s="2"/>
      <c r="C12" s="21"/>
      <c r="D12" s="21"/>
      <c r="E12" s="21"/>
      <c r="F12" s="21"/>
      <c r="G12" s="21"/>
      <c r="H12" s="64"/>
      <c r="K12" s="20"/>
    </row>
    <row r="13" spans="2:15">
      <c r="B13" s="2" t="s">
        <v>214</v>
      </c>
      <c r="D13" s="3">
        <f ca="1">egyéni!W113</f>
        <v>53</v>
      </c>
      <c r="E13" s="3">
        <f ca="1">egyéni!V113</f>
        <v>53</v>
      </c>
      <c r="F13" s="3">
        <f ca="1">egyéni!X113</f>
        <v>0</v>
      </c>
      <c r="G13" s="3">
        <f ca="1">egyéni!Y113</f>
        <v>0</v>
      </c>
      <c r="H13" s="19">
        <f>SUM(D13:G13)</f>
        <v>106</v>
      </c>
    </row>
    <row r="14" spans="2:15">
      <c r="B14" s="2" t="s">
        <v>215</v>
      </c>
      <c r="D14" s="3">
        <f ca="1">lista!I80</f>
        <v>35</v>
      </c>
      <c r="E14" s="3">
        <f ca="1">lista!H80</f>
        <v>36</v>
      </c>
      <c r="F14" s="3">
        <f ca="1">lista!J80</f>
        <v>16</v>
      </c>
      <c r="G14" s="3">
        <f ca="1">lista!K80</f>
        <v>6</v>
      </c>
      <c r="H14" s="19">
        <f>SUM(D14:G14)</f>
        <v>93</v>
      </c>
    </row>
    <row r="15" spans="2:15">
      <c r="B15" s="2"/>
    </row>
    <row r="16" spans="2:15">
      <c r="B16" s="2"/>
      <c r="G16" s="21"/>
    </row>
    <row r="17" spans="2:7">
      <c r="B17" s="2"/>
      <c r="G17" s="21"/>
    </row>
    <row r="18" spans="2:7">
      <c r="B18" s="2"/>
      <c r="G18" s="21"/>
    </row>
    <row r="19" spans="2:7">
      <c r="B19" s="2" t="s">
        <v>213</v>
      </c>
      <c r="C19" s="22"/>
      <c r="G19" s="21"/>
    </row>
    <row r="20" spans="2:7">
      <c r="B20" s="2"/>
      <c r="G20" s="21"/>
    </row>
  </sheetData>
  <phoneticPr fontId="8" type="noConversion"/>
  <conditionalFormatting sqref="H4">
    <cfRule type="cellIs" dxfId="0" priority="1" stopIfTrue="1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115"/>
  <sheetViews>
    <sheetView workbookViewId="0">
      <pane ySplit="5" topLeftCell="A6" activePane="bottomLeft" state="frozen"/>
      <selection pane="bottomLeft" activeCell="I6" sqref="I6"/>
    </sheetView>
  </sheetViews>
  <sheetFormatPr defaultRowHeight="15"/>
  <cols>
    <col min="1" max="1" width="33.5703125" style="7" bestFit="1" customWidth="1"/>
    <col min="2" max="2" width="16.7109375" style="7" bestFit="1" customWidth="1"/>
    <col min="3" max="3" width="20.5703125" style="7" bestFit="1" customWidth="1"/>
    <col min="4" max="4" width="7.42578125" style="7" bestFit="1" customWidth="1"/>
    <col min="5" max="5" width="8.85546875" style="7" bestFit="1" customWidth="1"/>
    <col min="6" max="7" width="7.42578125" style="7" bestFit="1" customWidth="1"/>
    <col min="8" max="8" width="6" style="7" customWidth="1"/>
    <col min="9" max="12" width="9.140625" style="7"/>
    <col min="13" max="13" width="4.28515625" style="7" customWidth="1"/>
    <col min="14" max="17" width="9.140625" style="7"/>
    <col min="18" max="18" width="4.28515625" style="7" customWidth="1"/>
    <col min="19" max="19" width="14.42578125" style="7" customWidth="1"/>
    <col min="20" max="20" width="16.28515625" style="7" customWidth="1"/>
    <col min="21" max="26" width="9.140625" style="7"/>
    <col min="27" max="27" width="12.5703125" style="7" bestFit="1" customWidth="1"/>
    <col min="28" max="28" width="12" style="7" bestFit="1" customWidth="1"/>
    <col min="29" max="29" width="12.5703125" style="7" bestFit="1" customWidth="1"/>
    <col min="30" max="30" width="11" style="7" bestFit="1" customWidth="1"/>
    <col min="31" max="33" width="12.5703125" style="7" bestFit="1" customWidth="1"/>
    <col min="34" max="34" width="11" style="7" bestFit="1" customWidth="1"/>
    <col min="35" max="16384" width="9.140625" style="7"/>
  </cols>
  <sheetData>
    <row r="1" spans="1:40" ht="15" customHeight="1">
      <c r="D1" s="100" t="s">
        <v>209</v>
      </c>
      <c r="E1" s="100"/>
      <c r="F1" s="100"/>
      <c r="G1" s="100"/>
      <c r="I1" s="101" t="s">
        <v>217</v>
      </c>
      <c r="J1" s="101"/>
      <c r="K1" s="101"/>
      <c r="L1" s="101"/>
      <c r="S1" s="106" t="s">
        <v>220</v>
      </c>
      <c r="T1" s="103" t="s">
        <v>223</v>
      </c>
    </row>
    <row r="2" spans="1:40" s="8" customFormat="1" ht="15" customHeight="1">
      <c r="C2" s="2"/>
      <c r="D2" s="90">
        <v>19.29</v>
      </c>
      <c r="E2" s="91">
        <v>52.77</v>
      </c>
      <c r="F2" s="92">
        <v>16.71</v>
      </c>
      <c r="G2" s="93">
        <v>7.42</v>
      </c>
      <c r="H2" s="74">
        <f>SUM(D2:G2)</f>
        <v>96.190000000000012</v>
      </c>
      <c r="I2" s="94">
        <f ca="1">összesítés!E4/egyéni!D2</f>
        <v>2.1280456194919646</v>
      </c>
      <c r="J2" s="95">
        <f ca="1">összesítés!D4/egyéni!E2</f>
        <v>0.73810877392457841</v>
      </c>
      <c r="K2" s="95">
        <f ca="1">összesítés!F4/egyéni!F2</f>
        <v>0.83782166367444644</v>
      </c>
      <c r="L2" s="96">
        <f ca="1">összesítés!G4/egyéni!G2</f>
        <v>0.80862533692722371</v>
      </c>
      <c r="S2" s="106"/>
      <c r="T2" s="103"/>
      <c r="AA2" s="104" t="s">
        <v>226</v>
      </c>
      <c r="AB2" s="104"/>
      <c r="AC2" s="104"/>
      <c r="AD2" s="104"/>
      <c r="AE2" s="104"/>
      <c r="AF2" s="104"/>
      <c r="AG2" s="104"/>
      <c r="AH2" s="104"/>
      <c r="AM2" s="9"/>
      <c r="AN2" s="9"/>
    </row>
    <row r="3" spans="1:40" s="8" customFormat="1" ht="15" customHeight="1">
      <c r="A3" s="10"/>
      <c r="B3" s="10"/>
      <c r="C3" s="10"/>
      <c r="D3" s="10"/>
      <c r="E3" s="10"/>
      <c r="F3" s="10"/>
      <c r="G3" s="10"/>
      <c r="H3" s="10"/>
      <c r="I3" s="9"/>
      <c r="J3" s="9"/>
      <c r="K3" s="9"/>
      <c r="L3" s="9"/>
      <c r="M3" s="10"/>
      <c r="N3" s="10"/>
      <c r="O3" s="10"/>
      <c r="P3" s="10"/>
      <c r="Q3" s="10"/>
      <c r="R3" s="10"/>
      <c r="S3" s="106"/>
      <c r="T3" s="103"/>
      <c r="U3" s="10"/>
      <c r="V3" s="105" t="s">
        <v>221</v>
      </c>
      <c r="W3" s="105"/>
      <c r="X3" s="105"/>
      <c r="Y3" s="105"/>
      <c r="Z3" s="10"/>
      <c r="AA3" s="102" t="s">
        <v>224</v>
      </c>
      <c r="AB3" s="102"/>
      <c r="AC3" s="102"/>
      <c r="AD3" s="102"/>
      <c r="AE3" s="105" t="s">
        <v>225</v>
      </c>
      <c r="AF3" s="105"/>
      <c r="AG3" s="105"/>
      <c r="AH3" s="105"/>
      <c r="AI3" s="102" t="s">
        <v>222</v>
      </c>
      <c r="AJ3" s="102"/>
      <c r="AK3" s="102"/>
      <c r="AL3" s="102"/>
      <c r="AM3" s="9"/>
      <c r="AN3" s="9"/>
    </row>
    <row r="4" spans="1:40" s="8" customFormat="1" ht="15" customHeight="1">
      <c r="A4" s="10"/>
      <c r="B4" s="10"/>
      <c r="C4" s="10"/>
      <c r="D4" s="100" t="s">
        <v>218</v>
      </c>
      <c r="E4" s="100"/>
      <c r="F4" s="100"/>
      <c r="G4" s="100"/>
      <c r="H4" s="10"/>
      <c r="I4" s="101" t="s">
        <v>209</v>
      </c>
      <c r="J4" s="101"/>
      <c r="K4" s="101"/>
      <c r="L4" s="101"/>
      <c r="M4" s="10"/>
      <c r="N4" s="100" t="s">
        <v>219</v>
      </c>
      <c r="O4" s="100"/>
      <c r="P4" s="100"/>
      <c r="Q4" s="100"/>
      <c r="R4" s="10"/>
      <c r="S4" s="106"/>
      <c r="T4" s="103"/>
      <c r="U4" s="10"/>
      <c r="V4" s="105"/>
      <c r="W4" s="105"/>
      <c r="X4" s="105"/>
      <c r="Y4" s="105"/>
      <c r="Z4" s="10"/>
      <c r="AA4" s="102"/>
      <c r="AB4" s="102"/>
      <c r="AC4" s="102"/>
      <c r="AD4" s="102"/>
      <c r="AE4" s="105"/>
      <c r="AF4" s="105"/>
      <c r="AG4" s="105"/>
      <c r="AH4" s="105"/>
      <c r="AI4" s="102"/>
      <c r="AJ4" s="102"/>
      <c r="AK4" s="102"/>
      <c r="AL4" s="102"/>
      <c r="AM4" s="9"/>
      <c r="AN4" s="9"/>
    </row>
    <row r="5" spans="1:40" s="8" customFormat="1">
      <c r="A5" s="10" t="s">
        <v>204</v>
      </c>
      <c r="B5" s="10" t="s">
        <v>203</v>
      </c>
      <c r="C5" s="11" t="s">
        <v>216</v>
      </c>
      <c r="D5" s="23" t="s">
        <v>205</v>
      </c>
      <c r="E5" s="24" t="s">
        <v>206</v>
      </c>
      <c r="F5" s="24" t="s">
        <v>207</v>
      </c>
      <c r="G5" s="25" t="s">
        <v>208</v>
      </c>
      <c r="H5" s="10"/>
      <c r="I5" s="23" t="s">
        <v>205</v>
      </c>
      <c r="J5" s="24" t="s">
        <v>206</v>
      </c>
      <c r="K5" s="24" t="s">
        <v>207</v>
      </c>
      <c r="L5" s="25" t="s">
        <v>208</v>
      </c>
      <c r="M5" s="10"/>
      <c r="N5" s="23" t="s">
        <v>205</v>
      </c>
      <c r="O5" s="24" t="s">
        <v>206</v>
      </c>
      <c r="P5" s="24" t="s">
        <v>207</v>
      </c>
      <c r="Q5" s="25" t="s">
        <v>208</v>
      </c>
      <c r="R5" s="10"/>
      <c r="S5" s="106"/>
      <c r="T5" s="103"/>
      <c r="U5" s="10"/>
      <c r="V5" s="23" t="s">
        <v>205</v>
      </c>
      <c r="W5" s="24" t="s">
        <v>206</v>
      </c>
      <c r="X5" s="24" t="s">
        <v>207</v>
      </c>
      <c r="Y5" s="25" t="s">
        <v>208</v>
      </c>
      <c r="Z5" s="11"/>
      <c r="AA5" s="23" t="s">
        <v>205</v>
      </c>
      <c r="AB5" s="24" t="s">
        <v>206</v>
      </c>
      <c r="AC5" s="24" t="s">
        <v>207</v>
      </c>
      <c r="AD5" s="25" t="s">
        <v>208</v>
      </c>
      <c r="AE5" s="23" t="s">
        <v>205</v>
      </c>
      <c r="AF5" s="24" t="s">
        <v>206</v>
      </c>
      <c r="AG5" s="24" t="s">
        <v>207</v>
      </c>
      <c r="AH5" s="25" t="s">
        <v>208</v>
      </c>
      <c r="AI5" s="32" t="s">
        <v>205</v>
      </c>
      <c r="AJ5" s="33" t="s">
        <v>206</v>
      </c>
      <c r="AK5" s="33" t="s">
        <v>207</v>
      </c>
      <c r="AL5" s="34" t="s">
        <v>208</v>
      </c>
      <c r="AM5" s="12"/>
      <c r="AN5" s="9"/>
    </row>
    <row r="6" spans="1:40">
      <c r="A6" s="7" t="s">
        <v>202</v>
      </c>
      <c r="B6" s="7" t="s">
        <v>200</v>
      </c>
      <c r="C6" s="14">
        <v>41896</v>
      </c>
      <c r="D6" s="41">
        <v>5503</v>
      </c>
      <c r="E6" s="42">
        <v>26244</v>
      </c>
      <c r="F6" s="42">
        <v>6345</v>
      </c>
      <c r="G6" s="43">
        <v>2437</v>
      </c>
      <c r="I6" s="35">
        <f>D6/$C6</f>
        <v>0.13134905480236778</v>
      </c>
      <c r="J6" s="36">
        <f>E6/$C6</f>
        <v>0.62640824899751768</v>
      </c>
      <c r="K6" s="36">
        <f>F6/$C6</f>
        <v>0.15144643880084019</v>
      </c>
      <c r="L6" s="37">
        <f>G6/$C6</f>
        <v>5.8167844185602446E-2</v>
      </c>
      <c r="N6" s="35">
        <f t="shared" ref="N6:Q12" si="0">I6*I$2</f>
        <v>0.27951678069658875</v>
      </c>
      <c r="O6" s="36">
        <f t="shared" si="0"/>
        <v>0.46235742464379981</v>
      </c>
      <c r="P6" s="36">
        <f t="shared" si="0"/>
        <v>0.12688510731369015</v>
      </c>
      <c r="Q6" s="37">
        <f t="shared" si="0"/>
        <v>4.7035992602913031E-2</v>
      </c>
      <c r="S6" s="97">
        <f>LARGE(N6:Q6, 1)</f>
        <v>0.46235742464379981</v>
      </c>
      <c r="T6" s="98">
        <f>LARGE(N6:Q6,2)</f>
        <v>0.27951678069658875</v>
      </c>
      <c r="V6" s="26">
        <f>IF(N6=$S6,1,0)</f>
        <v>0</v>
      </c>
      <c r="W6" s="27">
        <f>IF(O6=$S6,1,0)</f>
        <v>1</v>
      </c>
      <c r="X6" s="27">
        <f>IF(P6=$S6,1,0)</f>
        <v>0</v>
      </c>
      <c r="Y6" s="28">
        <f>IF(Q6=$S6,1,0)</f>
        <v>0</v>
      </c>
      <c r="AA6" s="47">
        <f>IF(N6&lt;$S6,N6*$C6,0)</f>
        <v>11710.635044064282</v>
      </c>
      <c r="AB6" s="48">
        <f>IF(O6&lt;$S6,O6*$C6,0)</f>
        <v>0</v>
      </c>
      <c r="AC6" s="48">
        <f>IF(P6&lt;$S6,P6*$C6,0)</f>
        <v>5315.9784560143626</v>
      </c>
      <c r="AD6" s="49">
        <f>IF(Q6&lt;$S6,Q6*$C6,0)</f>
        <v>1970.6199460916444</v>
      </c>
      <c r="AE6" s="47">
        <f>AA6+(V6*($S6-$T6)*$C6)-V6</f>
        <v>11710.635044064282</v>
      </c>
      <c r="AF6" s="48">
        <f>AB6+(W6*($S6-$T6)*$C6)-W6</f>
        <v>7659.2916188123545</v>
      </c>
      <c r="AG6" s="48">
        <f>AC6+(X6*($S6-$T6)*$C6)-X6</f>
        <v>5315.9784560143626</v>
      </c>
      <c r="AH6" s="49">
        <f>AD6+(Y6*($S6-$T6)*$C6)-Y6</f>
        <v>1970.6199460916444</v>
      </c>
      <c r="AI6" s="26">
        <f t="shared" ref="AI6:AL7" si="1">IF(N6&gt;=$T6,0,1)</f>
        <v>0</v>
      </c>
      <c r="AJ6" s="27">
        <f t="shared" si="1"/>
        <v>0</v>
      </c>
      <c r="AK6" s="27">
        <f t="shared" si="1"/>
        <v>1</v>
      </c>
      <c r="AL6" s="28">
        <f t="shared" si="1"/>
        <v>1</v>
      </c>
      <c r="AM6" s="13"/>
      <c r="AN6" s="13"/>
    </row>
    <row r="7" spans="1:40">
      <c r="A7" s="7" t="s">
        <v>201</v>
      </c>
      <c r="B7" s="7" t="s">
        <v>200</v>
      </c>
      <c r="C7" s="14">
        <v>49124</v>
      </c>
      <c r="D7" s="41">
        <v>7581</v>
      </c>
      <c r="E7" s="42">
        <v>29214</v>
      </c>
      <c r="F7" s="42">
        <v>6756</v>
      </c>
      <c r="G7" s="43">
        <v>3519</v>
      </c>
      <c r="I7" s="35">
        <f t="shared" ref="I7:I12" si="2">D7/$C7</f>
        <v>0.15432375213744809</v>
      </c>
      <c r="J7" s="36">
        <f t="shared" ref="J7:J12" si="3">E7/$C7</f>
        <v>0.59469912873544495</v>
      </c>
      <c r="K7" s="36">
        <f t="shared" ref="K7:K12" si="4">F7/$C7</f>
        <v>0.13752951714029801</v>
      </c>
      <c r="L7" s="37">
        <f t="shared" ref="L7:L12" si="5">G7/$C7</f>
        <v>7.1635046006025563E-2</v>
      </c>
      <c r="N7" s="35">
        <f t="shared" si="0"/>
        <v>0.3284079847196601</v>
      </c>
      <c r="O7" s="36">
        <f t="shared" si="0"/>
        <v>0.43895264476493429</v>
      </c>
      <c r="P7" s="36">
        <f t="shared" si="0"/>
        <v>0.11522520885482777</v>
      </c>
      <c r="Q7" s="37">
        <f t="shared" si="0"/>
        <v>5.7925913212419591E-2</v>
      </c>
      <c r="S7" s="35">
        <f t="shared" ref="S7:S70" si="6">LARGE(N7:Q7, 1)</f>
        <v>0.43895264476493429</v>
      </c>
      <c r="T7" s="37">
        <f t="shared" ref="T7:T70" si="7">LARGE(N7:Q7,2)</f>
        <v>0.3284079847196601</v>
      </c>
      <c r="V7" s="26">
        <f t="shared" ref="V7:V70" si="8">IF(N7=$S7,1,0)</f>
        <v>0</v>
      </c>
      <c r="W7" s="27">
        <f t="shared" ref="W7:W70" si="9">IF(O7=$S7,1,0)</f>
        <v>1</v>
      </c>
      <c r="X7" s="27">
        <f t="shared" ref="X7:X70" si="10">IF(P7=$S7,1,0)</f>
        <v>0</v>
      </c>
      <c r="Y7" s="28">
        <f t="shared" ref="Y7:Y70" si="11">IF(Q7=$S7,1,0)</f>
        <v>0</v>
      </c>
      <c r="AA7" s="47">
        <f t="shared" ref="AA7:AA18" si="12">IF(N7&lt;$S7,N7*$C7,0)</f>
        <v>16132.713841368583</v>
      </c>
      <c r="AB7" s="48">
        <f t="shared" ref="AB7:AB18" si="13">IF(O7&lt;$S7,O7*$C7,0)</f>
        <v>0</v>
      </c>
      <c r="AC7" s="48">
        <f t="shared" ref="AC7:AC18" si="14">IF(P7&lt;$S7,P7*$C7,0)</f>
        <v>5660.3231597845597</v>
      </c>
      <c r="AD7" s="49">
        <f t="shared" ref="AD7:AD18" si="15">IF(Q7&lt;$S7,Q7*$C7,0)</f>
        <v>2845.5525606469</v>
      </c>
      <c r="AE7" s="47">
        <f t="shared" ref="AE7:AE27" si="16">AA7+(V7*($S7-$T7)*$C7)-V7</f>
        <v>16132.713841368583</v>
      </c>
      <c r="AF7" s="48">
        <f t="shared" ref="AF7:AF27" si="17">AB7+(W7*($S7-$T7)*$C7)-W7</f>
        <v>5429.3958800640494</v>
      </c>
      <c r="AG7" s="48">
        <f t="shared" ref="AG7:AG27" si="18">AC7+(X7*($S7-$T7)*$C7)-X7</f>
        <v>5660.3231597845597</v>
      </c>
      <c r="AH7" s="49">
        <f t="shared" ref="AH7:AH27" si="19">AD7+(Y7*($S7-$T7)*$C7)-Y7</f>
        <v>2845.5525606469</v>
      </c>
      <c r="AI7" s="26">
        <f t="shared" si="1"/>
        <v>0</v>
      </c>
      <c r="AJ7" s="27">
        <f t="shared" si="1"/>
        <v>0</v>
      </c>
      <c r="AK7" s="27">
        <f t="shared" si="1"/>
        <v>1</v>
      </c>
      <c r="AL7" s="28">
        <f t="shared" si="1"/>
        <v>1</v>
      </c>
      <c r="AM7" s="13"/>
      <c r="AN7" s="13"/>
    </row>
    <row r="8" spans="1:40">
      <c r="A8" s="7" t="s">
        <v>199</v>
      </c>
      <c r="B8" s="7" t="s">
        <v>198</v>
      </c>
      <c r="C8" s="14">
        <v>44043</v>
      </c>
      <c r="D8" s="41">
        <v>6796</v>
      </c>
      <c r="E8" s="42">
        <v>26858</v>
      </c>
      <c r="F8" s="42">
        <v>6834</v>
      </c>
      <c r="G8" s="43">
        <v>2247</v>
      </c>
      <c r="I8" s="35">
        <f t="shared" si="2"/>
        <v>0.15430374860931362</v>
      </c>
      <c r="J8" s="36">
        <f t="shared" si="3"/>
        <v>0.60981313716141039</v>
      </c>
      <c r="K8" s="36">
        <f t="shared" si="4"/>
        <v>0.15516654178870648</v>
      </c>
      <c r="L8" s="37">
        <f t="shared" si="5"/>
        <v>5.1018323002520266E-2</v>
      </c>
      <c r="N8" s="35">
        <f t="shared" si="0"/>
        <v>0.32836541629923915</v>
      </c>
      <c r="O8" s="36">
        <f t="shared" si="0"/>
        <v>0.45010842699330939</v>
      </c>
      <c r="P8" s="36">
        <f t="shared" si="0"/>
        <v>0.13000189018802458</v>
      </c>
      <c r="Q8" s="37">
        <f t="shared" si="0"/>
        <v>4.1254708627374875E-2</v>
      </c>
      <c r="S8" s="35">
        <f t="shared" si="6"/>
        <v>0.45010842699330939</v>
      </c>
      <c r="T8" s="37">
        <f t="shared" si="7"/>
        <v>0.32836541629923915</v>
      </c>
      <c r="V8" s="26">
        <f t="shared" si="8"/>
        <v>0</v>
      </c>
      <c r="W8" s="27">
        <f t="shared" si="9"/>
        <v>1</v>
      </c>
      <c r="X8" s="27">
        <f t="shared" si="10"/>
        <v>0</v>
      </c>
      <c r="Y8" s="28">
        <f t="shared" si="11"/>
        <v>0</v>
      </c>
      <c r="AA8" s="47">
        <f t="shared" si="12"/>
        <v>14462.198030067389</v>
      </c>
      <c r="AB8" s="48">
        <f t="shared" si="13"/>
        <v>0</v>
      </c>
      <c r="AC8" s="48">
        <f t="shared" si="14"/>
        <v>5725.673249551166</v>
      </c>
      <c r="AD8" s="49">
        <f t="shared" si="15"/>
        <v>1816.9811320754716</v>
      </c>
      <c r="AE8" s="47">
        <f t="shared" si="16"/>
        <v>14462.198030067389</v>
      </c>
      <c r="AF8" s="48">
        <f t="shared" si="17"/>
        <v>5360.927419998935</v>
      </c>
      <c r="AG8" s="48">
        <f t="shared" si="18"/>
        <v>5725.673249551166</v>
      </c>
      <c r="AH8" s="49">
        <f t="shared" si="19"/>
        <v>1816.9811320754716</v>
      </c>
      <c r="AI8" s="26">
        <f t="shared" ref="AI8:AI19" si="20">IF(N8&gt;=$T8,0,1)</f>
        <v>0</v>
      </c>
      <c r="AJ8" s="27">
        <f t="shared" ref="AJ8:AJ19" si="21">IF(O8&gt;=$T8,0,1)</f>
        <v>0</v>
      </c>
      <c r="AK8" s="27">
        <f t="shared" ref="AK8:AK19" si="22">IF(P8&gt;=$T8,0,1)</f>
        <v>1</v>
      </c>
      <c r="AL8" s="28">
        <f t="shared" ref="AL8:AL19" si="23">IF(Q8&gt;=$T8,0,1)</f>
        <v>1</v>
      </c>
      <c r="AM8" s="13"/>
      <c r="AN8" s="13"/>
    </row>
    <row r="9" spans="1:40">
      <c r="A9" s="7" t="s">
        <v>197</v>
      </c>
      <c r="B9" s="7" t="s">
        <v>196</v>
      </c>
      <c r="C9" s="14">
        <v>44374</v>
      </c>
      <c r="D9" s="41">
        <v>5881</v>
      </c>
      <c r="E9" s="42">
        <v>26754</v>
      </c>
      <c r="F9" s="42">
        <v>7756</v>
      </c>
      <c r="G9" s="43">
        <v>1995</v>
      </c>
      <c r="I9" s="35">
        <f t="shared" si="2"/>
        <v>0.13253256411412087</v>
      </c>
      <c r="J9" s="36">
        <f t="shared" si="3"/>
        <v>0.60292062919727774</v>
      </c>
      <c r="K9" s="36">
        <f t="shared" si="4"/>
        <v>0.17478703745436516</v>
      </c>
      <c r="L9" s="37">
        <f t="shared" si="5"/>
        <v>4.4958759634019921E-2</v>
      </c>
      <c r="N9" s="35">
        <f t="shared" si="0"/>
        <v>0.28203534250309287</v>
      </c>
      <c r="O9" s="36">
        <f t="shared" si="0"/>
        <v>0.44502100639063802</v>
      </c>
      <c r="P9" s="36">
        <f t="shared" si="0"/>
        <v>0.14644036650874401</v>
      </c>
      <c r="Q9" s="37">
        <f t="shared" si="0"/>
        <v>3.6354792156889422E-2</v>
      </c>
      <c r="S9" s="35">
        <f t="shared" si="6"/>
        <v>0.44502100639063802</v>
      </c>
      <c r="T9" s="37">
        <f t="shared" si="7"/>
        <v>0.28203534250309287</v>
      </c>
      <c r="V9" s="26">
        <f t="shared" si="8"/>
        <v>0</v>
      </c>
      <c r="W9" s="27">
        <f t="shared" si="9"/>
        <v>1</v>
      </c>
      <c r="X9" s="27">
        <f t="shared" si="10"/>
        <v>0</v>
      </c>
      <c r="Y9" s="28">
        <f t="shared" si="11"/>
        <v>0</v>
      </c>
      <c r="AA9" s="47">
        <f t="shared" si="12"/>
        <v>12515.036288232242</v>
      </c>
      <c r="AB9" s="48">
        <f t="shared" si="13"/>
        <v>0</v>
      </c>
      <c r="AC9" s="48">
        <f t="shared" si="14"/>
        <v>6498.1448234590061</v>
      </c>
      <c r="AD9" s="49">
        <f t="shared" si="15"/>
        <v>1613.2075471698113</v>
      </c>
      <c r="AE9" s="47">
        <f t="shared" si="16"/>
        <v>12515.036288232242</v>
      </c>
      <c r="AF9" s="48">
        <f t="shared" si="17"/>
        <v>7231.3258493459289</v>
      </c>
      <c r="AG9" s="48">
        <f t="shared" si="18"/>
        <v>6498.1448234590061</v>
      </c>
      <c r="AH9" s="49">
        <f t="shared" si="19"/>
        <v>1613.2075471698113</v>
      </c>
      <c r="AI9" s="26">
        <f t="shared" si="20"/>
        <v>0</v>
      </c>
      <c r="AJ9" s="27">
        <f t="shared" si="21"/>
        <v>0</v>
      </c>
      <c r="AK9" s="27">
        <f t="shared" si="22"/>
        <v>1</v>
      </c>
      <c r="AL9" s="28">
        <f t="shared" si="23"/>
        <v>1</v>
      </c>
      <c r="AM9" s="13"/>
      <c r="AN9" s="13"/>
    </row>
    <row r="10" spans="1:40">
      <c r="A10" s="7" t="s">
        <v>195</v>
      </c>
      <c r="B10" s="7" t="s">
        <v>194</v>
      </c>
      <c r="C10" s="14">
        <v>42791</v>
      </c>
      <c r="D10" s="41">
        <v>6310</v>
      </c>
      <c r="E10" s="42">
        <v>24376</v>
      </c>
      <c r="F10" s="42">
        <v>8383</v>
      </c>
      <c r="G10" s="43">
        <v>2269</v>
      </c>
      <c r="I10" s="35">
        <f t="shared" si="2"/>
        <v>0.1474609146783202</v>
      </c>
      <c r="J10" s="36">
        <f t="shared" si="3"/>
        <v>0.56965249702040144</v>
      </c>
      <c r="K10" s="36">
        <f t="shared" si="4"/>
        <v>0.19590568110116613</v>
      </c>
      <c r="L10" s="37">
        <f t="shared" si="5"/>
        <v>5.3025168843915775E-2</v>
      </c>
      <c r="N10" s="35">
        <f t="shared" si="0"/>
        <v>0.31380355352747763</v>
      </c>
      <c r="O10" s="36">
        <f t="shared" si="0"/>
        <v>0.42046550613880307</v>
      </c>
      <c r="P10" s="36">
        <f t="shared" si="0"/>
        <v>0.16413402366345456</v>
      </c>
      <c r="Q10" s="37">
        <f t="shared" si="0"/>
        <v>4.287749502203432E-2</v>
      </c>
      <c r="S10" s="35">
        <f t="shared" si="6"/>
        <v>0.42046550613880307</v>
      </c>
      <c r="T10" s="37">
        <f t="shared" si="7"/>
        <v>0.31380355352747763</v>
      </c>
      <c r="V10" s="26">
        <f t="shared" si="8"/>
        <v>0</v>
      </c>
      <c r="W10" s="27">
        <f t="shared" si="9"/>
        <v>1</v>
      </c>
      <c r="X10" s="27">
        <f t="shared" si="10"/>
        <v>0</v>
      </c>
      <c r="Y10" s="28">
        <f t="shared" si="11"/>
        <v>0</v>
      </c>
      <c r="AA10" s="47">
        <f t="shared" si="12"/>
        <v>13427.967858994296</v>
      </c>
      <c r="AB10" s="48">
        <f t="shared" si="13"/>
        <v>0</v>
      </c>
      <c r="AC10" s="48">
        <f t="shared" si="14"/>
        <v>7023.4590065828843</v>
      </c>
      <c r="AD10" s="49">
        <f t="shared" si="15"/>
        <v>1834.7708894878706</v>
      </c>
      <c r="AE10" s="47">
        <f t="shared" si="16"/>
        <v>13427.967858994296</v>
      </c>
      <c r="AF10" s="48">
        <f t="shared" si="17"/>
        <v>4563.1716141912266</v>
      </c>
      <c r="AG10" s="48">
        <f t="shared" si="18"/>
        <v>7023.4590065828843</v>
      </c>
      <c r="AH10" s="49">
        <f t="shared" si="19"/>
        <v>1834.7708894878706</v>
      </c>
      <c r="AI10" s="26">
        <f t="shared" si="20"/>
        <v>0</v>
      </c>
      <c r="AJ10" s="27">
        <f t="shared" si="21"/>
        <v>0</v>
      </c>
      <c r="AK10" s="27">
        <f t="shared" si="22"/>
        <v>1</v>
      </c>
      <c r="AL10" s="28">
        <f t="shared" si="23"/>
        <v>1</v>
      </c>
      <c r="AM10" s="13"/>
      <c r="AN10" s="13"/>
    </row>
    <row r="11" spans="1:40">
      <c r="A11" s="7" t="s">
        <v>193</v>
      </c>
      <c r="B11" s="7" t="s">
        <v>192</v>
      </c>
      <c r="C11" s="14">
        <v>41814</v>
      </c>
      <c r="D11" s="41">
        <v>6525</v>
      </c>
      <c r="E11" s="42">
        <v>26158</v>
      </c>
      <c r="F11" s="42">
        <v>5373</v>
      </c>
      <c r="G11" s="43">
        <v>2273</v>
      </c>
      <c r="I11" s="35">
        <f t="shared" si="2"/>
        <v>0.15604821351700388</v>
      </c>
      <c r="J11" s="36">
        <f t="shared" si="3"/>
        <v>0.62557994929927774</v>
      </c>
      <c r="K11" s="36">
        <f t="shared" si="4"/>
        <v>0.12849763237193285</v>
      </c>
      <c r="L11" s="37">
        <f t="shared" si="5"/>
        <v>5.4359783804467404E-2</v>
      </c>
      <c r="N11" s="35">
        <f t="shared" si="0"/>
        <v>0.33207771720440687</v>
      </c>
      <c r="O11" s="36">
        <f t="shared" si="0"/>
        <v>0.46174604936908981</v>
      </c>
      <c r="P11" s="36">
        <f t="shared" si="0"/>
        <v>0.10765810013208019</v>
      </c>
      <c r="Q11" s="37">
        <f t="shared" si="0"/>
        <v>4.3956698494178492E-2</v>
      </c>
      <c r="S11" s="35">
        <f t="shared" si="6"/>
        <v>0.46174604936908981</v>
      </c>
      <c r="T11" s="37">
        <f t="shared" si="7"/>
        <v>0.33207771720440687</v>
      </c>
      <c r="V11" s="26">
        <f t="shared" si="8"/>
        <v>0</v>
      </c>
      <c r="W11" s="27">
        <f t="shared" si="9"/>
        <v>1</v>
      </c>
      <c r="X11" s="27">
        <f t="shared" si="10"/>
        <v>0</v>
      </c>
      <c r="Y11" s="28">
        <f t="shared" si="11"/>
        <v>0</v>
      </c>
      <c r="AA11" s="47">
        <f t="shared" si="12"/>
        <v>13885.497667185069</v>
      </c>
      <c r="AB11" s="48">
        <f t="shared" si="13"/>
        <v>0</v>
      </c>
      <c r="AC11" s="48">
        <f t="shared" si="14"/>
        <v>4501.6157989228013</v>
      </c>
      <c r="AD11" s="49">
        <f t="shared" si="15"/>
        <v>1838.0053908355794</v>
      </c>
      <c r="AE11" s="47">
        <f t="shared" si="16"/>
        <v>13885.497667185069</v>
      </c>
      <c r="AF11" s="48">
        <f t="shared" si="17"/>
        <v>5420.9516411340519</v>
      </c>
      <c r="AG11" s="48">
        <f t="shared" si="18"/>
        <v>4501.6157989228013</v>
      </c>
      <c r="AH11" s="49">
        <f t="shared" si="19"/>
        <v>1838.0053908355794</v>
      </c>
      <c r="AI11" s="26">
        <f t="shared" si="20"/>
        <v>0</v>
      </c>
      <c r="AJ11" s="27">
        <f t="shared" si="21"/>
        <v>0</v>
      </c>
      <c r="AK11" s="27">
        <f t="shared" si="22"/>
        <v>1</v>
      </c>
      <c r="AL11" s="28">
        <f t="shared" si="23"/>
        <v>1</v>
      </c>
      <c r="AM11" s="13"/>
      <c r="AN11" s="13"/>
    </row>
    <row r="12" spans="1:40">
      <c r="A12" s="7" t="s">
        <v>191</v>
      </c>
      <c r="B12" s="7" t="s">
        <v>189</v>
      </c>
      <c r="C12" s="14">
        <v>54056</v>
      </c>
      <c r="D12" s="41">
        <v>12878</v>
      </c>
      <c r="E12" s="42">
        <v>26290</v>
      </c>
      <c r="F12" s="42">
        <v>6118</v>
      </c>
      <c r="G12" s="43">
        <v>6800</v>
      </c>
      <c r="I12" s="35">
        <f t="shared" si="2"/>
        <v>0.23823442356075181</v>
      </c>
      <c r="J12" s="36">
        <f t="shared" si="3"/>
        <v>0.48634749149030637</v>
      </c>
      <c r="K12" s="36">
        <f t="shared" si="4"/>
        <v>0.11317892555867989</v>
      </c>
      <c r="L12" s="37">
        <f t="shared" si="5"/>
        <v>0.12579547136303093</v>
      </c>
      <c r="N12" s="35">
        <f t="shared" si="0"/>
        <v>0.50697372147065112</v>
      </c>
      <c r="O12" s="36">
        <f t="shared" si="0"/>
        <v>0.35897735064520436</v>
      </c>
      <c r="P12" s="36">
        <f t="shared" si="0"/>
        <v>9.4823755704459514E-2</v>
      </c>
      <c r="Q12" s="37">
        <f t="shared" si="0"/>
        <v>0.10172140541484981</v>
      </c>
      <c r="S12" s="35">
        <f t="shared" si="6"/>
        <v>0.50697372147065112</v>
      </c>
      <c r="T12" s="37">
        <f t="shared" si="7"/>
        <v>0.35897735064520436</v>
      </c>
      <c r="V12" s="26">
        <f t="shared" si="8"/>
        <v>1</v>
      </c>
      <c r="W12" s="27">
        <f t="shared" si="9"/>
        <v>0</v>
      </c>
      <c r="X12" s="27">
        <f t="shared" si="10"/>
        <v>0</v>
      </c>
      <c r="Y12" s="28">
        <f t="shared" si="11"/>
        <v>0</v>
      </c>
      <c r="AA12" s="47">
        <f t="shared" si="12"/>
        <v>0</v>
      </c>
      <c r="AB12" s="48">
        <f t="shared" si="13"/>
        <v>19404.879666477165</v>
      </c>
      <c r="AC12" s="48">
        <f t="shared" si="14"/>
        <v>5125.7929383602632</v>
      </c>
      <c r="AD12" s="49">
        <f t="shared" si="15"/>
        <v>5498.6522911051215</v>
      </c>
      <c r="AE12" s="47">
        <f t="shared" si="16"/>
        <v>7999.0918213403502</v>
      </c>
      <c r="AF12" s="48">
        <f t="shared" si="17"/>
        <v>19404.879666477165</v>
      </c>
      <c r="AG12" s="48">
        <f t="shared" si="18"/>
        <v>5125.7929383602632</v>
      </c>
      <c r="AH12" s="49">
        <f t="shared" si="19"/>
        <v>5498.6522911051215</v>
      </c>
      <c r="AI12" s="26">
        <f t="shared" si="20"/>
        <v>0</v>
      </c>
      <c r="AJ12" s="27">
        <f t="shared" si="21"/>
        <v>0</v>
      </c>
      <c r="AK12" s="27">
        <f t="shared" si="22"/>
        <v>1</v>
      </c>
      <c r="AL12" s="28">
        <f t="shared" si="23"/>
        <v>1</v>
      </c>
      <c r="AM12" s="13"/>
      <c r="AN12" s="13"/>
    </row>
    <row r="13" spans="1:40">
      <c r="A13" s="7" t="s">
        <v>190</v>
      </c>
      <c r="B13" s="7" t="s">
        <v>189</v>
      </c>
      <c r="C13" s="14">
        <v>45787</v>
      </c>
      <c r="D13" s="41">
        <v>10318</v>
      </c>
      <c r="E13" s="42">
        <v>22634</v>
      </c>
      <c r="F13" s="42">
        <v>6392</v>
      </c>
      <c r="G13" s="43">
        <v>4954</v>
      </c>
      <c r="I13" s="35">
        <f t="shared" ref="I13:I20" si="24">D13/$C13</f>
        <v>0.22534780614584926</v>
      </c>
      <c r="J13" s="36">
        <f t="shared" ref="J13:J20" si="25">E13/$C13</f>
        <v>0.49433245244283314</v>
      </c>
      <c r="K13" s="36">
        <f t="shared" ref="K13:K20" si="26">F13/$C13</f>
        <v>0.13960294406709328</v>
      </c>
      <c r="L13" s="37">
        <f t="shared" ref="L13:L20" si="27">G13/$C13</f>
        <v>0.10819664970406448</v>
      </c>
      <c r="N13" s="35">
        <f t="shared" ref="N13:N76" si="28">I13*I$2</f>
        <v>0.47955041173079893</v>
      </c>
      <c r="O13" s="36">
        <f t="shared" ref="O13:O76" si="29">J13*J$2</f>
        <v>0.36487112038370956</v>
      </c>
      <c r="P13" s="36">
        <f t="shared" ref="P13:P76" si="30">K13*K$2</f>
        <v>0.11696237085214278</v>
      </c>
      <c r="Q13" s="37">
        <f t="shared" ref="Q13:Q76" si="31">L13*L$2</f>
        <v>8.7490552321345935E-2</v>
      </c>
      <c r="S13" s="35">
        <f t="shared" si="6"/>
        <v>0.47955041173079893</v>
      </c>
      <c r="T13" s="37">
        <f t="shared" si="7"/>
        <v>0.36487112038370956</v>
      </c>
      <c r="V13" s="26">
        <f t="shared" si="8"/>
        <v>1</v>
      </c>
      <c r="W13" s="27">
        <f t="shared" si="9"/>
        <v>0</v>
      </c>
      <c r="X13" s="27">
        <f t="shared" si="10"/>
        <v>0</v>
      </c>
      <c r="Y13" s="28">
        <f t="shared" si="11"/>
        <v>0</v>
      </c>
      <c r="AA13" s="47">
        <f t="shared" si="12"/>
        <v>0</v>
      </c>
      <c r="AB13" s="48">
        <f t="shared" si="13"/>
        <v>16706.353989008909</v>
      </c>
      <c r="AC13" s="48">
        <f t="shared" si="14"/>
        <v>5355.3560742070613</v>
      </c>
      <c r="AD13" s="49">
        <f t="shared" si="15"/>
        <v>4005.9299191374662</v>
      </c>
      <c r="AE13" s="47">
        <f t="shared" si="16"/>
        <v>5249.8207129091816</v>
      </c>
      <c r="AF13" s="48">
        <f t="shared" si="17"/>
        <v>16706.353989008909</v>
      </c>
      <c r="AG13" s="48">
        <f t="shared" si="18"/>
        <v>5355.3560742070613</v>
      </c>
      <c r="AH13" s="49">
        <f t="shared" si="19"/>
        <v>4005.9299191374662</v>
      </c>
      <c r="AI13" s="26">
        <f t="shared" si="20"/>
        <v>0</v>
      </c>
      <c r="AJ13" s="27">
        <f t="shared" si="21"/>
        <v>0</v>
      </c>
      <c r="AK13" s="27">
        <f t="shared" si="22"/>
        <v>1</v>
      </c>
      <c r="AL13" s="28">
        <f t="shared" si="23"/>
        <v>1</v>
      </c>
      <c r="AM13" s="13"/>
      <c r="AN13" s="13"/>
    </row>
    <row r="14" spans="1:40">
      <c r="A14" s="7" t="s">
        <v>188</v>
      </c>
      <c r="B14" s="7" t="s">
        <v>187</v>
      </c>
      <c r="C14" s="14">
        <v>46267</v>
      </c>
      <c r="D14" s="41">
        <v>7946</v>
      </c>
      <c r="E14" s="42">
        <v>28888</v>
      </c>
      <c r="F14" s="42">
        <v>5522</v>
      </c>
      <c r="G14" s="43">
        <v>2746</v>
      </c>
      <c r="I14" s="35">
        <f t="shared" si="24"/>
        <v>0.17174227851384355</v>
      </c>
      <c r="J14" s="36">
        <f t="shared" si="25"/>
        <v>0.62437590507273</v>
      </c>
      <c r="K14" s="36">
        <f t="shared" si="26"/>
        <v>0.11935072513886788</v>
      </c>
      <c r="L14" s="37">
        <f t="shared" si="27"/>
        <v>5.9351157412410573E-2</v>
      </c>
      <c r="N14" s="35">
        <f t="shared" si="28"/>
        <v>0.36547540347295371</v>
      </c>
      <c r="O14" s="36">
        <f t="shared" si="29"/>
        <v>0.46085733376128168</v>
      </c>
      <c r="P14" s="36">
        <f t="shared" si="30"/>
        <v>9.9994623096597859E-2</v>
      </c>
      <c r="Q14" s="37">
        <f t="shared" si="31"/>
        <v>4.7992849659631187E-2</v>
      </c>
      <c r="S14" s="35">
        <f t="shared" si="6"/>
        <v>0.46085733376128168</v>
      </c>
      <c r="T14" s="37">
        <f t="shared" si="7"/>
        <v>0.36547540347295371</v>
      </c>
      <c r="V14" s="26">
        <f t="shared" si="8"/>
        <v>0</v>
      </c>
      <c r="W14" s="27">
        <f t="shared" si="9"/>
        <v>1</v>
      </c>
      <c r="X14" s="27">
        <f t="shared" si="10"/>
        <v>0</v>
      </c>
      <c r="Y14" s="28">
        <f t="shared" si="11"/>
        <v>0</v>
      </c>
      <c r="AA14" s="47">
        <f t="shared" si="12"/>
        <v>16909.450492483149</v>
      </c>
      <c r="AB14" s="48">
        <f t="shared" si="13"/>
        <v>0</v>
      </c>
      <c r="AC14" s="48">
        <f t="shared" si="14"/>
        <v>4626.4512268102935</v>
      </c>
      <c r="AD14" s="49">
        <f t="shared" si="15"/>
        <v>2220.4851752021559</v>
      </c>
      <c r="AE14" s="47">
        <f t="shared" si="16"/>
        <v>16909.450492483149</v>
      </c>
      <c r="AF14" s="48">
        <f t="shared" si="17"/>
        <v>4412.0357686500702</v>
      </c>
      <c r="AG14" s="48">
        <f t="shared" si="18"/>
        <v>4626.4512268102935</v>
      </c>
      <c r="AH14" s="49">
        <f t="shared" si="19"/>
        <v>2220.4851752021559</v>
      </c>
      <c r="AI14" s="26">
        <f t="shared" si="20"/>
        <v>0</v>
      </c>
      <c r="AJ14" s="27">
        <f t="shared" si="21"/>
        <v>0</v>
      </c>
      <c r="AK14" s="27">
        <f t="shared" si="22"/>
        <v>1</v>
      </c>
      <c r="AL14" s="28">
        <f t="shared" si="23"/>
        <v>1</v>
      </c>
      <c r="AM14" s="13"/>
      <c r="AN14" s="13"/>
    </row>
    <row r="15" spans="1:40">
      <c r="A15" s="7" t="s">
        <v>186</v>
      </c>
      <c r="B15" s="7" t="s">
        <v>185</v>
      </c>
      <c r="C15" s="14">
        <v>46302</v>
      </c>
      <c r="D15" s="41">
        <v>9390</v>
      </c>
      <c r="E15" s="42">
        <v>27116</v>
      </c>
      <c r="F15" s="42">
        <v>6365</v>
      </c>
      <c r="G15" s="43">
        <v>2619</v>
      </c>
      <c r="I15" s="35">
        <f t="shared" si="24"/>
        <v>0.20279901516133211</v>
      </c>
      <c r="J15" s="36">
        <f t="shared" si="25"/>
        <v>0.58563344995896505</v>
      </c>
      <c r="K15" s="36">
        <f t="shared" si="26"/>
        <v>0.13746706405770809</v>
      </c>
      <c r="L15" s="37">
        <f t="shared" si="27"/>
        <v>5.6563431385253334E-2</v>
      </c>
      <c r="N15" s="35">
        <f t="shared" si="28"/>
        <v>0.43156555585135731</v>
      </c>
      <c r="O15" s="36">
        <f t="shared" si="29"/>
        <v>0.43226118771843264</v>
      </c>
      <c r="P15" s="36">
        <f t="shared" si="30"/>
        <v>0.1151728843092707</v>
      </c>
      <c r="Q15" s="37">
        <f t="shared" si="31"/>
        <v>4.573862376166038E-2</v>
      </c>
      <c r="S15" s="35">
        <f t="shared" si="6"/>
        <v>0.43226118771843264</v>
      </c>
      <c r="T15" s="37">
        <f t="shared" si="7"/>
        <v>0.43156555585135731</v>
      </c>
      <c r="V15" s="26">
        <f t="shared" si="8"/>
        <v>0</v>
      </c>
      <c r="W15" s="27">
        <f t="shared" si="9"/>
        <v>1</v>
      </c>
      <c r="X15" s="27">
        <f t="shared" si="10"/>
        <v>0</v>
      </c>
      <c r="Y15" s="28">
        <f t="shared" si="11"/>
        <v>0</v>
      </c>
      <c r="AA15" s="47">
        <f t="shared" si="12"/>
        <v>19982.348367029546</v>
      </c>
      <c r="AB15" s="48">
        <f t="shared" si="13"/>
        <v>0</v>
      </c>
      <c r="AC15" s="48">
        <f t="shared" si="14"/>
        <v>5332.7348892878517</v>
      </c>
      <c r="AD15" s="49">
        <f t="shared" si="15"/>
        <v>2117.789757412399</v>
      </c>
      <c r="AE15" s="47">
        <f t="shared" si="16"/>
        <v>19982.348367029546</v>
      </c>
      <c r="AF15" s="48">
        <f t="shared" si="17"/>
        <v>31.209146709321942</v>
      </c>
      <c r="AG15" s="48">
        <f t="shared" si="18"/>
        <v>5332.7348892878517</v>
      </c>
      <c r="AH15" s="49">
        <f t="shared" si="19"/>
        <v>2117.789757412399</v>
      </c>
      <c r="AI15" s="26">
        <f t="shared" si="20"/>
        <v>0</v>
      </c>
      <c r="AJ15" s="27">
        <f t="shared" si="21"/>
        <v>0</v>
      </c>
      <c r="AK15" s="27">
        <f t="shared" si="22"/>
        <v>1</v>
      </c>
      <c r="AL15" s="28">
        <f t="shared" si="23"/>
        <v>1</v>
      </c>
      <c r="AM15" s="13"/>
      <c r="AN15" s="13"/>
    </row>
    <row r="16" spans="1:40">
      <c r="A16" s="7" t="s">
        <v>184</v>
      </c>
      <c r="B16" s="7" t="s">
        <v>182</v>
      </c>
      <c r="C16" s="14">
        <v>56795</v>
      </c>
      <c r="D16" s="41">
        <v>12662</v>
      </c>
      <c r="E16" s="42">
        <v>24805</v>
      </c>
      <c r="F16" s="42">
        <v>13298</v>
      </c>
      <c r="G16" s="43">
        <v>3355</v>
      </c>
      <c r="I16" s="35">
        <f t="shared" si="24"/>
        <v>0.2229421604014438</v>
      </c>
      <c r="J16" s="36">
        <f t="shared" si="25"/>
        <v>0.43674619244651819</v>
      </c>
      <c r="K16" s="36">
        <f t="shared" si="26"/>
        <v>0.23414032925433578</v>
      </c>
      <c r="L16" s="37">
        <f t="shared" si="27"/>
        <v>5.9072101417378294E-2</v>
      </c>
      <c r="N16" s="35">
        <f t="shared" si="28"/>
        <v>0.47443108784236737</v>
      </c>
      <c r="O16" s="36">
        <f t="shared" si="29"/>
        <v>0.32236619662292748</v>
      </c>
      <c r="P16" s="36">
        <f t="shared" si="30"/>
        <v>0.19616784018915026</v>
      </c>
      <c r="Q16" s="37">
        <f t="shared" si="31"/>
        <v>4.7767197911626653E-2</v>
      </c>
      <c r="S16" s="35">
        <f t="shared" si="6"/>
        <v>0.47443108784236737</v>
      </c>
      <c r="T16" s="37">
        <f t="shared" si="7"/>
        <v>0.32236619662292748</v>
      </c>
      <c r="V16" s="26">
        <f t="shared" si="8"/>
        <v>1</v>
      </c>
      <c r="W16" s="27">
        <f t="shared" si="9"/>
        <v>0</v>
      </c>
      <c r="X16" s="27">
        <f t="shared" si="10"/>
        <v>0</v>
      </c>
      <c r="Y16" s="28">
        <f t="shared" si="11"/>
        <v>0</v>
      </c>
      <c r="AA16" s="47">
        <f t="shared" si="12"/>
        <v>0</v>
      </c>
      <c r="AB16" s="48">
        <f t="shared" si="13"/>
        <v>18308.788137199168</v>
      </c>
      <c r="AC16" s="48">
        <f t="shared" si="14"/>
        <v>11141.352483542789</v>
      </c>
      <c r="AD16" s="49">
        <f t="shared" si="15"/>
        <v>2712.9380053908358</v>
      </c>
      <c r="AE16" s="47">
        <f t="shared" si="16"/>
        <v>8635.5254968080881</v>
      </c>
      <c r="AF16" s="48">
        <f t="shared" si="17"/>
        <v>18308.788137199168</v>
      </c>
      <c r="AG16" s="48">
        <f t="shared" si="18"/>
        <v>11141.352483542789</v>
      </c>
      <c r="AH16" s="49">
        <f t="shared" si="19"/>
        <v>2712.9380053908358</v>
      </c>
      <c r="AI16" s="26">
        <f t="shared" si="20"/>
        <v>0</v>
      </c>
      <c r="AJ16" s="27">
        <f t="shared" si="21"/>
        <v>0</v>
      </c>
      <c r="AK16" s="27">
        <f t="shared" si="22"/>
        <v>1</v>
      </c>
      <c r="AL16" s="28">
        <f t="shared" si="23"/>
        <v>1</v>
      </c>
      <c r="AM16" s="13"/>
      <c r="AN16" s="13"/>
    </row>
    <row r="17" spans="1:40">
      <c r="A17" s="7" t="s">
        <v>183</v>
      </c>
      <c r="B17" s="7" t="s">
        <v>182</v>
      </c>
      <c r="C17" s="14">
        <v>44055</v>
      </c>
      <c r="D17" s="41">
        <v>10486</v>
      </c>
      <c r="E17" s="42">
        <v>17677</v>
      </c>
      <c r="F17" s="42">
        <v>11454</v>
      </c>
      <c r="G17" s="43">
        <v>2562</v>
      </c>
      <c r="I17" s="35">
        <f t="shared" si="24"/>
        <v>0.23802065599818409</v>
      </c>
      <c r="J17" s="36">
        <f t="shared" si="25"/>
        <v>0.40124843945068667</v>
      </c>
      <c r="K17" s="36">
        <f t="shared" si="26"/>
        <v>0.25999319033026896</v>
      </c>
      <c r="L17" s="37">
        <f t="shared" si="27"/>
        <v>5.8154579502894106E-2</v>
      </c>
      <c r="N17" s="35">
        <f t="shared" si="28"/>
        <v>0.50651881434553947</v>
      </c>
      <c r="O17" s="36">
        <f t="shared" si="29"/>
        <v>0.29616499368209676</v>
      </c>
      <c r="P17" s="36">
        <f t="shared" si="30"/>
        <v>0.21782792726653294</v>
      </c>
      <c r="Q17" s="37">
        <f t="shared" si="31"/>
        <v>4.7025266444388765E-2</v>
      </c>
      <c r="S17" s="35">
        <f t="shared" si="6"/>
        <v>0.50651881434553947</v>
      </c>
      <c r="T17" s="37">
        <f t="shared" si="7"/>
        <v>0.29616499368209676</v>
      </c>
      <c r="V17" s="26">
        <f t="shared" si="8"/>
        <v>1</v>
      </c>
      <c r="W17" s="27">
        <f t="shared" si="9"/>
        <v>0</v>
      </c>
      <c r="X17" s="27">
        <f t="shared" si="10"/>
        <v>0</v>
      </c>
      <c r="Y17" s="28">
        <f t="shared" si="11"/>
        <v>0</v>
      </c>
      <c r="AA17" s="47">
        <f t="shared" si="12"/>
        <v>0</v>
      </c>
      <c r="AB17" s="48">
        <f t="shared" si="13"/>
        <v>13047.548796664772</v>
      </c>
      <c r="AC17" s="48">
        <f t="shared" si="14"/>
        <v>9596.4093357271086</v>
      </c>
      <c r="AD17" s="49">
        <f t="shared" si="15"/>
        <v>2071.6981132075471</v>
      </c>
      <c r="AE17" s="47">
        <f t="shared" si="16"/>
        <v>9266.1375693279697</v>
      </c>
      <c r="AF17" s="48">
        <f t="shared" si="17"/>
        <v>13047.548796664772</v>
      </c>
      <c r="AG17" s="48">
        <f t="shared" si="18"/>
        <v>9596.4093357271086</v>
      </c>
      <c r="AH17" s="49">
        <f t="shared" si="19"/>
        <v>2071.6981132075471</v>
      </c>
      <c r="AI17" s="26">
        <f t="shared" si="20"/>
        <v>0</v>
      </c>
      <c r="AJ17" s="27">
        <f t="shared" si="21"/>
        <v>0</v>
      </c>
      <c r="AK17" s="27">
        <f t="shared" si="22"/>
        <v>1</v>
      </c>
      <c r="AL17" s="28">
        <f t="shared" si="23"/>
        <v>1</v>
      </c>
      <c r="AM17" s="13"/>
      <c r="AN17" s="13"/>
    </row>
    <row r="18" spans="1:40">
      <c r="A18" s="7" t="s">
        <v>181</v>
      </c>
      <c r="B18" s="7" t="s">
        <v>180</v>
      </c>
      <c r="C18" s="14">
        <v>43439</v>
      </c>
      <c r="D18" s="41">
        <v>8364</v>
      </c>
      <c r="E18" s="42">
        <v>19018</v>
      </c>
      <c r="F18" s="42">
        <v>13502</v>
      </c>
      <c r="G18" s="43">
        <v>1142</v>
      </c>
      <c r="I18" s="35">
        <f t="shared" si="24"/>
        <v>0.19254586891963443</v>
      </c>
      <c r="J18" s="36">
        <f t="shared" si="25"/>
        <v>0.4378093418356776</v>
      </c>
      <c r="K18" s="36">
        <f t="shared" si="26"/>
        <v>0.31082667648886947</v>
      </c>
      <c r="L18" s="37">
        <f t="shared" si="27"/>
        <v>2.6289739634890306E-2</v>
      </c>
      <c r="N18" s="35">
        <f t="shared" si="28"/>
        <v>0.40974639290570208</v>
      </c>
      <c r="O18" s="36">
        <f t="shared" si="29"/>
        <v>0.32315091651505862</v>
      </c>
      <c r="P18" s="36">
        <f t="shared" si="30"/>
        <v>0.26041732321030359</v>
      </c>
      <c r="Q18" s="37">
        <f t="shared" si="31"/>
        <v>2.1258549569992163E-2</v>
      </c>
      <c r="S18" s="35">
        <f t="shared" si="6"/>
        <v>0.40974639290570208</v>
      </c>
      <c r="T18" s="37">
        <f t="shared" si="7"/>
        <v>0.32315091651505862</v>
      </c>
      <c r="V18" s="26">
        <f t="shared" si="8"/>
        <v>1</v>
      </c>
      <c r="W18" s="27">
        <f t="shared" si="9"/>
        <v>0</v>
      </c>
      <c r="X18" s="27">
        <f t="shared" si="10"/>
        <v>0</v>
      </c>
      <c r="Y18" s="28">
        <f t="shared" si="11"/>
        <v>0</v>
      </c>
      <c r="AA18" s="47">
        <f t="shared" si="12"/>
        <v>0</v>
      </c>
      <c r="AB18" s="48">
        <f t="shared" si="13"/>
        <v>14037.352662497631</v>
      </c>
      <c r="AC18" s="48">
        <f t="shared" si="14"/>
        <v>11312.268102932378</v>
      </c>
      <c r="AD18" s="49">
        <f t="shared" si="15"/>
        <v>923.45013477088958</v>
      </c>
      <c r="AE18" s="47">
        <f t="shared" si="16"/>
        <v>3760.6208989331617</v>
      </c>
      <c r="AF18" s="48">
        <f t="shared" si="17"/>
        <v>14037.352662497631</v>
      </c>
      <c r="AG18" s="48">
        <f t="shared" si="18"/>
        <v>11312.268102932378</v>
      </c>
      <c r="AH18" s="49">
        <f t="shared" si="19"/>
        <v>923.45013477088958</v>
      </c>
      <c r="AI18" s="26">
        <f t="shared" si="20"/>
        <v>0</v>
      </c>
      <c r="AJ18" s="27">
        <f t="shared" si="21"/>
        <v>0</v>
      </c>
      <c r="AK18" s="27">
        <f t="shared" si="22"/>
        <v>1</v>
      </c>
      <c r="AL18" s="28">
        <f t="shared" si="23"/>
        <v>1</v>
      </c>
      <c r="AM18" s="13"/>
      <c r="AN18" s="13"/>
    </row>
    <row r="19" spans="1:40">
      <c r="A19" s="7" t="s">
        <v>179</v>
      </c>
      <c r="B19" s="7" t="s">
        <v>178</v>
      </c>
      <c r="C19" s="14">
        <v>48952</v>
      </c>
      <c r="D19" s="41">
        <v>9692</v>
      </c>
      <c r="E19" s="42">
        <v>22525</v>
      </c>
      <c r="F19" s="42">
        <v>13371</v>
      </c>
      <c r="G19" s="43">
        <v>1652</v>
      </c>
      <c r="I19" s="35">
        <f t="shared" si="24"/>
        <v>0.197989867625429</v>
      </c>
      <c r="J19" s="36">
        <f t="shared" si="25"/>
        <v>0.46014463147573131</v>
      </c>
      <c r="K19" s="36">
        <f t="shared" si="26"/>
        <v>0.27314512175192024</v>
      </c>
      <c r="L19" s="37">
        <f t="shared" si="27"/>
        <v>3.3747344337310019E-2</v>
      </c>
      <c r="N19" s="35">
        <f t="shared" si="28"/>
        <v>0.42133147050408815</v>
      </c>
      <c r="O19" s="36">
        <f t="shared" si="29"/>
        <v>0.339636789766529</v>
      </c>
      <c r="P19" s="36">
        <f t="shared" si="30"/>
        <v>0.22884690033075306</v>
      </c>
      <c r="Q19" s="37">
        <f t="shared" si="31"/>
        <v>2.7288957685156351E-2</v>
      </c>
      <c r="S19" s="35">
        <f t="shared" si="6"/>
        <v>0.42133147050408815</v>
      </c>
      <c r="T19" s="37">
        <f t="shared" si="7"/>
        <v>0.339636789766529</v>
      </c>
      <c r="V19" s="26">
        <f t="shared" si="8"/>
        <v>1</v>
      </c>
      <c r="W19" s="27">
        <f t="shared" si="9"/>
        <v>0</v>
      </c>
      <c r="X19" s="27">
        <f t="shared" si="10"/>
        <v>0</v>
      </c>
      <c r="Y19" s="28">
        <f t="shared" si="11"/>
        <v>0</v>
      </c>
      <c r="AA19" s="47">
        <f t="shared" ref="AA19:AA82" si="32">IF(N19&lt;$S19,N19*$C19,0)</f>
        <v>0</v>
      </c>
      <c r="AB19" s="48">
        <f t="shared" ref="AB19:AB82" si="33">IF(O19&lt;$S19,O19*$C19,0)</f>
        <v>16625.900132651128</v>
      </c>
      <c r="AC19" s="48">
        <f t="shared" ref="AC19:AC82" si="34">IF(P19&lt;$S19,P19*$C19,0)</f>
        <v>11202.513464991023</v>
      </c>
      <c r="AD19" s="49">
        <f t="shared" ref="AD19:AD82" si="35">IF(Q19&lt;$S19,Q19*$C19,0)</f>
        <v>1335.8490566037738</v>
      </c>
      <c r="AE19" s="47">
        <f t="shared" si="16"/>
        <v>3998.1180114649951</v>
      </c>
      <c r="AF19" s="48">
        <f t="shared" si="17"/>
        <v>16625.900132651128</v>
      </c>
      <c r="AG19" s="48">
        <f t="shared" si="18"/>
        <v>11202.513464991023</v>
      </c>
      <c r="AH19" s="49">
        <f t="shared" si="19"/>
        <v>1335.8490566037738</v>
      </c>
      <c r="AI19" s="26">
        <f t="shared" si="20"/>
        <v>0</v>
      </c>
      <c r="AJ19" s="27">
        <f t="shared" si="21"/>
        <v>0</v>
      </c>
      <c r="AK19" s="27">
        <f t="shared" si="22"/>
        <v>1</v>
      </c>
      <c r="AL19" s="28">
        <f t="shared" si="23"/>
        <v>1</v>
      </c>
      <c r="AM19" s="13"/>
      <c r="AN19" s="13"/>
    </row>
    <row r="20" spans="1:40">
      <c r="A20" s="7" t="s">
        <v>177</v>
      </c>
      <c r="B20" s="7" t="s">
        <v>176</v>
      </c>
      <c r="C20" s="14">
        <v>48093</v>
      </c>
      <c r="D20" s="41">
        <v>7404</v>
      </c>
      <c r="E20" s="42">
        <v>26914</v>
      </c>
      <c r="F20" s="42">
        <v>10748</v>
      </c>
      <c r="G20" s="43">
        <v>1630</v>
      </c>
      <c r="I20" s="35">
        <f t="shared" si="24"/>
        <v>0.15395171854531844</v>
      </c>
      <c r="J20" s="36">
        <f t="shared" si="25"/>
        <v>0.55962406171376289</v>
      </c>
      <c r="K20" s="36">
        <f t="shared" si="26"/>
        <v>0.22348366706173456</v>
      </c>
      <c r="L20" s="37">
        <f t="shared" si="27"/>
        <v>3.3892666292391821E-2</v>
      </c>
      <c r="N20" s="35">
        <f t="shared" si="28"/>
        <v>0.32761628026362477</v>
      </c>
      <c r="O20" s="36">
        <f t="shared" si="29"/>
        <v>0.4130634300502381</v>
      </c>
      <c r="P20" s="36">
        <f t="shared" si="30"/>
        <v>0.18723945774172854</v>
      </c>
      <c r="Q20" s="37">
        <f t="shared" si="31"/>
        <v>2.7406468700047294E-2</v>
      </c>
      <c r="S20" s="35">
        <f t="shared" si="6"/>
        <v>0.4130634300502381</v>
      </c>
      <c r="T20" s="37">
        <f t="shared" si="7"/>
        <v>0.32761628026362477</v>
      </c>
      <c r="V20" s="26">
        <f t="shared" si="8"/>
        <v>0</v>
      </c>
      <c r="W20" s="27">
        <f t="shared" si="9"/>
        <v>1</v>
      </c>
      <c r="X20" s="27">
        <f t="shared" si="10"/>
        <v>0</v>
      </c>
      <c r="Y20" s="28">
        <f t="shared" si="11"/>
        <v>0</v>
      </c>
      <c r="AA20" s="47">
        <f t="shared" si="32"/>
        <v>15756.049766718506</v>
      </c>
      <c r="AB20" s="48">
        <f t="shared" si="33"/>
        <v>0</v>
      </c>
      <c r="AC20" s="48">
        <f t="shared" si="34"/>
        <v>9004.9072411729503</v>
      </c>
      <c r="AD20" s="49">
        <f t="shared" si="35"/>
        <v>1318.0592991913745</v>
      </c>
      <c r="AE20" s="47">
        <f t="shared" si="16"/>
        <v>15756.049766718506</v>
      </c>
      <c r="AF20" s="48">
        <f t="shared" si="17"/>
        <v>4108.409774687595</v>
      </c>
      <c r="AG20" s="48">
        <f t="shared" si="18"/>
        <v>9004.9072411729503</v>
      </c>
      <c r="AH20" s="49">
        <f t="shared" si="19"/>
        <v>1318.0592991913745</v>
      </c>
      <c r="AI20" s="26">
        <f>IF(N20&gt;=$T20,0,1)</f>
        <v>0</v>
      </c>
      <c r="AJ20" s="27">
        <f>IF(O20&gt;=$T20,0,1)</f>
        <v>0</v>
      </c>
      <c r="AK20" s="27">
        <f>IF(P20&gt;=$T20,0,1)</f>
        <v>1</v>
      </c>
      <c r="AL20" s="28">
        <f>IF(Q20&gt;=$T20,0,1)</f>
        <v>1</v>
      </c>
      <c r="AM20" s="13"/>
      <c r="AN20" s="13"/>
    </row>
    <row r="21" spans="1:40">
      <c r="A21" s="7" t="s">
        <v>175</v>
      </c>
      <c r="B21" s="7" t="s">
        <v>174</v>
      </c>
      <c r="C21" s="14">
        <v>49884</v>
      </c>
      <c r="D21" s="41">
        <v>8751</v>
      </c>
      <c r="E21" s="42">
        <v>21620</v>
      </c>
      <c r="F21" s="42">
        <v>15357</v>
      </c>
      <c r="G21" s="43">
        <v>1913</v>
      </c>
      <c r="I21" s="35">
        <f t="shared" ref="I21:I84" si="36">D21/$C21</f>
        <v>0.1754269906182343</v>
      </c>
      <c r="J21" s="36">
        <f t="shared" ref="J21:J84" si="37">E21/$C21</f>
        <v>0.43340550076176731</v>
      </c>
      <c r="K21" s="36">
        <f t="shared" ref="K21:K84" si="38">F21/$C21</f>
        <v>0.3078542217945634</v>
      </c>
      <c r="L21" s="37">
        <f t="shared" ref="L21:L84" si="39">G21/$C21</f>
        <v>3.8348969609494028E-2</v>
      </c>
      <c r="N21" s="35">
        <f t="shared" si="28"/>
        <v>0.37331663892579148</v>
      </c>
      <c r="O21" s="36">
        <f t="shared" si="29"/>
        <v>0.31990040277943599</v>
      </c>
      <c r="P21" s="36">
        <f t="shared" si="30"/>
        <v>0.25792693627312313</v>
      </c>
      <c r="Q21" s="37">
        <f t="shared" si="31"/>
        <v>3.1009948471288972E-2</v>
      </c>
      <c r="S21" s="35">
        <f t="shared" si="6"/>
        <v>0.37331663892579148</v>
      </c>
      <c r="T21" s="37">
        <f t="shared" si="7"/>
        <v>0.31990040277943599</v>
      </c>
      <c r="V21" s="26">
        <f t="shared" si="8"/>
        <v>1</v>
      </c>
      <c r="W21" s="27">
        <f t="shared" si="9"/>
        <v>0</v>
      </c>
      <c r="X21" s="27">
        <f t="shared" si="10"/>
        <v>0</v>
      </c>
      <c r="Y21" s="28">
        <f t="shared" si="11"/>
        <v>0</v>
      </c>
      <c r="AA21" s="47">
        <f t="shared" si="32"/>
        <v>0</v>
      </c>
      <c r="AB21" s="48">
        <f t="shared" si="33"/>
        <v>15957.911692249385</v>
      </c>
      <c r="AC21" s="48">
        <f t="shared" si="34"/>
        <v>12866.427289048474</v>
      </c>
      <c r="AD21" s="49">
        <f t="shared" si="35"/>
        <v>1546.9002695417792</v>
      </c>
      <c r="AE21" s="47">
        <f t="shared" si="16"/>
        <v>2663.6155239247973</v>
      </c>
      <c r="AF21" s="48">
        <f t="shared" si="17"/>
        <v>15957.911692249385</v>
      </c>
      <c r="AG21" s="48">
        <f t="shared" si="18"/>
        <v>12866.427289048474</v>
      </c>
      <c r="AH21" s="49">
        <f t="shared" si="19"/>
        <v>1546.9002695417792</v>
      </c>
      <c r="AI21" s="26">
        <f t="shared" ref="AI21:AI51" si="40">IF(N21&gt;=$T21,0,1)</f>
        <v>0</v>
      </c>
      <c r="AJ21" s="27">
        <f t="shared" ref="AJ21:AJ51" si="41">IF(O21&gt;=$T21,0,1)</f>
        <v>0</v>
      </c>
      <c r="AK21" s="27">
        <f t="shared" ref="AK21:AK51" si="42">IF(P21&gt;=$T21,0,1)</f>
        <v>1</v>
      </c>
      <c r="AL21" s="28">
        <f t="shared" ref="AL21:AL51" si="43">IF(Q21&gt;=$T21,0,1)</f>
        <v>1</v>
      </c>
      <c r="AM21" s="13"/>
      <c r="AN21" s="13"/>
    </row>
    <row r="22" spans="1:40">
      <c r="A22" s="7" t="s">
        <v>173</v>
      </c>
      <c r="B22" s="7" t="s">
        <v>172</v>
      </c>
      <c r="C22" s="14">
        <v>49389</v>
      </c>
      <c r="D22" s="41">
        <v>7028</v>
      </c>
      <c r="E22" s="42">
        <v>23690</v>
      </c>
      <c r="F22" s="42">
        <v>14916</v>
      </c>
      <c r="G22" s="43">
        <v>2064</v>
      </c>
      <c r="I22" s="35">
        <f t="shared" si="36"/>
        <v>0.14229889246593372</v>
      </c>
      <c r="J22" s="36">
        <f t="shared" si="37"/>
        <v>0.47966146307882324</v>
      </c>
      <c r="K22" s="36">
        <f t="shared" si="38"/>
        <v>0.30201056915507501</v>
      </c>
      <c r="L22" s="37">
        <f t="shared" si="39"/>
        <v>4.1790682135698233E-2</v>
      </c>
      <c r="N22" s="35">
        <f t="shared" si="28"/>
        <v>0.30281853477068837</v>
      </c>
      <c r="O22" s="36">
        <f t="shared" si="29"/>
        <v>0.35404233441197963</v>
      </c>
      <c r="P22" s="36">
        <f t="shared" si="30"/>
        <v>0.25303099749677138</v>
      </c>
      <c r="Q22" s="37">
        <f t="shared" si="31"/>
        <v>3.3793004422397493E-2</v>
      </c>
      <c r="S22" s="35">
        <f t="shared" si="6"/>
        <v>0.35404233441197963</v>
      </c>
      <c r="T22" s="37">
        <f t="shared" si="7"/>
        <v>0.30281853477068837</v>
      </c>
      <c r="V22" s="26">
        <f t="shared" si="8"/>
        <v>0</v>
      </c>
      <c r="W22" s="27">
        <f t="shared" si="9"/>
        <v>1</v>
      </c>
      <c r="X22" s="27">
        <f t="shared" si="10"/>
        <v>0</v>
      </c>
      <c r="Y22" s="28">
        <f t="shared" si="11"/>
        <v>0</v>
      </c>
      <c r="AA22" s="47">
        <f t="shared" si="32"/>
        <v>14955.904613789528</v>
      </c>
      <c r="AB22" s="48">
        <f t="shared" si="33"/>
        <v>0</v>
      </c>
      <c r="AC22" s="48">
        <f t="shared" si="34"/>
        <v>12496.947935368042</v>
      </c>
      <c r="AD22" s="49">
        <f t="shared" si="35"/>
        <v>1669.0026954177897</v>
      </c>
      <c r="AE22" s="47">
        <f t="shared" si="16"/>
        <v>14955.904613789528</v>
      </c>
      <c r="AF22" s="48">
        <f t="shared" si="17"/>
        <v>2528.892240483734</v>
      </c>
      <c r="AG22" s="48">
        <f t="shared" si="18"/>
        <v>12496.947935368042</v>
      </c>
      <c r="AH22" s="49">
        <f t="shared" si="19"/>
        <v>1669.0026954177897</v>
      </c>
      <c r="AI22" s="26">
        <f t="shared" si="40"/>
        <v>0</v>
      </c>
      <c r="AJ22" s="27">
        <f t="shared" si="41"/>
        <v>0</v>
      </c>
      <c r="AK22" s="27">
        <f t="shared" si="42"/>
        <v>1</v>
      </c>
      <c r="AL22" s="28">
        <f t="shared" si="43"/>
        <v>1</v>
      </c>
      <c r="AM22" s="13"/>
      <c r="AN22" s="13"/>
    </row>
    <row r="23" spans="1:40">
      <c r="A23" s="7" t="s">
        <v>171</v>
      </c>
      <c r="B23" s="7" t="s">
        <v>170</v>
      </c>
      <c r="C23" s="14">
        <v>47513</v>
      </c>
      <c r="D23" s="41">
        <v>8783</v>
      </c>
      <c r="E23" s="42">
        <v>24866</v>
      </c>
      <c r="F23" s="42">
        <v>7904</v>
      </c>
      <c r="G23" s="43">
        <v>3218</v>
      </c>
      <c r="I23" s="35">
        <f t="shared" si="36"/>
        <v>0.18485467135310335</v>
      </c>
      <c r="J23" s="36">
        <f t="shared" si="37"/>
        <v>0.52335150379896034</v>
      </c>
      <c r="K23" s="36">
        <f t="shared" si="38"/>
        <v>0.16635447140782522</v>
      </c>
      <c r="L23" s="37">
        <f t="shared" si="39"/>
        <v>6.7728832109106976E-2</v>
      </c>
      <c r="N23" s="35">
        <f t="shared" si="28"/>
        <v>0.39337917361559832</v>
      </c>
      <c r="O23" s="36">
        <f t="shared" si="29"/>
        <v>0.38629033680063496</v>
      </c>
      <c r="P23" s="36">
        <f t="shared" si="30"/>
        <v>0.13937537999458727</v>
      </c>
      <c r="Q23" s="37">
        <f t="shared" si="31"/>
        <v>5.4767249683913999E-2</v>
      </c>
      <c r="S23" s="35">
        <f t="shared" si="6"/>
        <v>0.39337917361559832</v>
      </c>
      <c r="T23" s="37">
        <f t="shared" si="7"/>
        <v>0.38629033680063496</v>
      </c>
      <c r="V23" s="26">
        <f t="shared" si="8"/>
        <v>1</v>
      </c>
      <c r="W23" s="27">
        <f t="shared" si="9"/>
        <v>0</v>
      </c>
      <c r="X23" s="27">
        <f t="shared" si="10"/>
        <v>0</v>
      </c>
      <c r="Y23" s="28">
        <f t="shared" si="11"/>
        <v>0</v>
      </c>
      <c r="AA23" s="47">
        <f t="shared" si="32"/>
        <v>0</v>
      </c>
      <c r="AB23" s="48">
        <f t="shared" si="33"/>
        <v>18353.812772408568</v>
      </c>
      <c r="AC23" s="48">
        <f t="shared" si="34"/>
        <v>6622.1424296828245</v>
      </c>
      <c r="AD23" s="49">
        <f t="shared" si="35"/>
        <v>2602.1563342318059</v>
      </c>
      <c r="AE23" s="47">
        <f t="shared" si="16"/>
        <v>335.81190358935419</v>
      </c>
      <c r="AF23" s="48">
        <f t="shared" si="17"/>
        <v>18353.812772408568</v>
      </c>
      <c r="AG23" s="48">
        <f t="shared" si="18"/>
        <v>6622.1424296828245</v>
      </c>
      <c r="AH23" s="49">
        <f t="shared" si="19"/>
        <v>2602.1563342318059</v>
      </c>
      <c r="AI23" s="26">
        <f t="shared" si="40"/>
        <v>0</v>
      </c>
      <c r="AJ23" s="27">
        <f t="shared" si="41"/>
        <v>0</v>
      </c>
      <c r="AK23" s="27">
        <f t="shared" si="42"/>
        <v>1</v>
      </c>
      <c r="AL23" s="28">
        <f t="shared" si="43"/>
        <v>1</v>
      </c>
      <c r="AM23" s="13"/>
      <c r="AN23" s="13"/>
    </row>
    <row r="24" spans="1:40">
      <c r="A24" s="7" t="s">
        <v>169</v>
      </c>
      <c r="B24" s="7" t="s">
        <v>168</v>
      </c>
      <c r="C24" s="14">
        <v>46681</v>
      </c>
      <c r="D24" s="41">
        <v>7127</v>
      </c>
      <c r="E24" s="42">
        <v>25158</v>
      </c>
      <c r="F24" s="42">
        <v>10777</v>
      </c>
      <c r="G24" s="43">
        <v>2053</v>
      </c>
      <c r="I24" s="35">
        <f t="shared" si="36"/>
        <v>0.15267453567832737</v>
      </c>
      <c r="J24" s="36">
        <f t="shared" si="37"/>
        <v>0.53893447012703244</v>
      </c>
      <c r="K24" s="36">
        <f t="shared" si="38"/>
        <v>0.23086480580964419</v>
      </c>
      <c r="L24" s="37">
        <f t="shared" si="39"/>
        <v>4.3979349199888607E-2</v>
      </c>
      <c r="N24" s="35">
        <f t="shared" si="28"/>
        <v>0.32489837685823419</v>
      </c>
      <c r="O24" s="36">
        <f t="shared" si="29"/>
        <v>0.39779226097115622</v>
      </c>
      <c r="P24" s="36">
        <f t="shared" si="30"/>
        <v>0.1934235356873141</v>
      </c>
      <c r="Q24" s="37">
        <f t="shared" si="31"/>
        <v>3.5562816064599954E-2</v>
      </c>
      <c r="S24" s="35">
        <f t="shared" si="6"/>
        <v>0.39779226097115622</v>
      </c>
      <c r="T24" s="37">
        <f t="shared" si="7"/>
        <v>0.32489837685823419</v>
      </c>
      <c r="V24" s="26">
        <f t="shared" si="8"/>
        <v>0</v>
      </c>
      <c r="W24" s="27">
        <f t="shared" si="9"/>
        <v>1</v>
      </c>
      <c r="X24" s="27">
        <f t="shared" si="10"/>
        <v>0</v>
      </c>
      <c r="Y24" s="28">
        <f t="shared" si="11"/>
        <v>0</v>
      </c>
      <c r="AA24" s="47">
        <f t="shared" si="32"/>
        <v>15166.58113011923</v>
      </c>
      <c r="AB24" s="48">
        <f t="shared" si="33"/>
        <v>0</v>
      </c>
      <c r="AC24" s="48">
        <f t="shared" si="34"/>
        <v>9029.2040694195093</v>
      </c>
      <c r="AD24" s="49">
        <f t="shared" si="35"/>
        <v>1660.1078167115904</v>
      </c>
      <c r="AE24" s="47">
        <f t="shared" si="16"/>
        <v>15166.58113011923</v>
      </c>
      <c r="AF24" s="48">
        <f t="shared" si="17"/>
        <v>3401.759404275313</v>
      </c>
      <c r="AG24" s="48">
        <f t="shared" si="18"/>
        <v>9029.2040694195093</v>
      </c>
      <c r="AH24" s="49">
        <f t="shared" si="19"/>
        <v>1660.1078167115904</v>
      </c>
      <c r="AI24" s="26">
        <f t="shared" si="40"/>
        <v>0</v>
      </c>
      <c r="AJ24" s="27">
        <f t="shared" si="41"/>
        <v>0</v>
      </c>
      <c r="AK24" s="27">
        <f t="shared" si="42"/>
        <v>1</v>
      </c>
      <c r="AL24" s="28">
        <f t="shared" si="43"/>
        <v>1</v>
      </c>
      <c r="AM24" s="13"/>
      <c r="AN24" s="13"/>
    </row>
    <row r="25" spans="1:40">
      <c r="A25" s="7" t="s">
        <v>167</v>
      </c>
      <c r="B25" s="7" t="s">
        <v>166</v>
      </c>
      <c r="C25" s="14">
        <v>44270</v>
      </c>
      <c r="D25" s="41">
        <v>8577</v>
      </c>
      <c r="E25" s="42">
        <v>24718</v>
      </c>
      <c r="F25" s="42">
        <v>7623</v>
      </c>
      <c r="G25" s="43">
        <v>1982</v>
      </c>
      <c r="I25" s="35">
        <f t="shared" si="36"/>
        <v>0.19374294104359613</v>
      </c>
      <c r="J25" s="36">
        <f t="shared" si="37"/>
        <v>0.5583465100519539</v>
      </c>
      <c r="K25" s="36">
        <f t="shared" si="38"/>
        <v>0.17219335893381524</v>
      </c>
      <c r="L25" s="37">
        <f t="shared" si="39"/>
        <v>4.4770725096001808E-2</v>
      </c>
      <c r="N25" s="35">
        <f t="shared" si="28"/>
        <v>0.4122938169953147</v>
      </c>
      <c r="O25" s="36">
        <f t="shared" si="29"/>
        <v>0.41212045795951496</v>
      </c>
      <c r="P25" s="36">
        <f t="shared" si="30"/>
        <v>0.14426732645562018</v>
      </c>
      <c r="Q25" s="37">
        <f t="shared" si="31"/>
        <v>3.6202742665230575E-2</v>
      </c>
      <c r="S25" s="35">
        <f t="shared" si="6"/>
        <v>0.4122938169953147</v>
      </c>
      <c r="T25" s="37">
        <f t="shared" si="7"/>
        <v>0.41212045795951496</v>
      </c>
      <c r="V25" s="26">
        <f t="shared" si="8"/>
        <v>1</v>
      </c>
      <c r="W25" s="27">
        <f t="shared" si="9"/>
        <v>0</v>
      </c>
      <c r="X25" s="27">
        <f t="shared" si="10"/>
        <v>0</v>
      </c>
      <c r="Y25" s="28">
        <f t="shared" si="11"/>
        <v>0</v>
      </c>
      <c r="AA25" s="47">
        <f t="shared" si="32"/>
        <v>0</v>
      </c>
      <c r="AB25" s="48">
        <f t="shared" si="33"/>
        <v>18244.572673867726</v>
      </c>
      <c r="AC25" s="48">
        <f t="shared" si="34"/>
        <v>6386.7145421903051</v>
      </c>
      <c r="AD25" s="49">
        <f t="shared" si="35"/>
        <v>1602.6954177897576</v>
      </c>
      <c r="AE25" s="47">
        <f t="shared" si="16"/>
        <v>6.6746045148543178</v>
      </c>
      <c r="AF25" s="48">
        <f t="shared" si="17"/>
        <v>18244.572673867726</v>
      </c>
      <c r="AG25" s="48">
        <f t="shared" si="18"/>
        <v>6386.7145421903051</v>
      </c>
      <c r="AH25" s="49">
        <f t="shared" si="19"/>
        <v>1602.6954177897576</v>
      </c>
      <c r="AI25" s="26">
        <f t="shared" si="40"/>
        <v>0</v>
      </c>
      <c r="AJ25" s="27">
        <f t="shared" si="41"/>
        <v>0</v>
      </c>
      <c r="AK25" s="27">
        <f t="shared" si="42"/>
        <v>1</v>
      </c>
      <c r="AL25" s="28">
        <f t="shared" si="43"/>
        <v>1</v>
      </c>
      <c r="AM25" s="13"/>
      <c r="AN25" s="13"/>
    </row>
    <row r="26" spans="1:40">
      <c r="A26" s="7" t="s">
        <v>165</v>
      </c>
      <c r="B26" s="7" t="s">
        <v>164</v>
      </c>
      <c r="C26" s="14">
        <v>47538</v>
      </c>
      <c r="D26" s="41">
        <v>9834</v>
      </c>
      <c r="E26" s="42">
        <v>24203</v>
      </c>
      <c r="F26" s="42">
        <v>9420</v>
      </c>
      <c r="G26" s="43">
        <v>2435</v>
      </c>
      <c r="I26" s="35">
        <f t="shared" si="36"/>
        <v>0.20686608607850562</v>
      </c>
      <c r="J26" s="36">
        <f t="shared" si="37"/>
        <v>0.50912953847448361</v>
      </c>
      <c r="K26" s="36">
        <f t="shared" si="38"/>
        <v>0.19815726366275402</v>
      </c>
      <c r="L26" s="37">
        <f t="shared" si="39"/>
        <v>5.1222180150616352E-2</v>
      </c>
      <c r="N26" s="35">
        <f t="shared" si="28"/>
        <v>0.44022046830081157</v>
      </c>
      <c r="O26" s="36">
        <f t="shared" si="29"/>
        <v>0.37579297941218759</v>
      </c>
      <c r="P26" s="36">
        <f t="shared" si="30"/>
        <v>0.16602044831110449</v>
      </c>
      <c r="Q26" s="37">
        <f t="shared" si="31"/>
        <v>4.1419552682439097E-2</v>
      </c>
      <c r="S26" s="35">
        <f t="shared" si="6"/>
        <v>0.44022046830081157</v>
      </c>
      <c r="T26" s="37">
        <f t="shared" si="7"/>
        <v>0.37579297941218759</v>
      </c>
      <c r="V26" s="26">
        <f t="shared" si="8"/>
        <v>1</v>
      </c>
      <c r="W26" s="27">
        <f t="shared" si="9"/>
        <v>0</v>
      </c>
      <c r="X26" s="27">
        <f t="shared" si="10"/>
        <v>0</v>
      </c>
      <c r="Y26" s="28">
        <f t="shared" si="11"/>
        <v>0</v>
      </c>
      <c r="AA26" s="47">
        <f t="shared" si="32"/>
        <v>0</v>
      </c>
      <c r="AB26" s="48">
        <f t="shared" si="33"/>
        <v>17864.446655296575</v>
      </c>
      <c r="AC26" s="48">
        <f t="shared" si="34"/>
        <v>7892.2800718132848</v>
      </c>
      <c r="AD26" s="49">
        <f t="shared" si="35"/>
        <v>1969.0026954177897</v>
      </c>
      <c r="AE26" s="47">
        <f t="shared" si="16"/>
        <v>3061.7539667874071</v>
      </c>
      <c r="AF26" s="48">
        <f t="shared" si="17"/>
        <v>17864.446655296575</v>
      </c>
      <c r="AG26" s="48">
        <f t="shared" si="18"/>
        <v>7892.2800718132848</v>
      </c>
      <c r="AH26" s="49">
        <f t="shared" si="19"/>
        <v>1969.0026954177897</v>
      </c>
      <c r="AI26" s="26">
        <f t="shared" si="40"/>
        <v>0</v>
      </c>
      <c r="AJ26" s="27">
        <f t="shared" si="41"/>
        <v>0</v>
      </c>
      <c r="AK26" s="27">
        <f t="shared" si="42"/>
        <v>1</v>
      </c>
      <c r="AL26" s="28">
        <f t="shared" si="43"/>
        <v>1</v>
      </c>
      <c r="AM26" s="13"/>
      <c r="AN26" s="13"/>
    </row>
    <row r="27" spans="1:40">
      <c r="A27" s="7" t="s">
        <v>163</v>
      </c>
      <c r="B27" s="7" t="s">
        <v>162</v>
      </c>
      <c r="C27" s="14">
        <v>50092</v>
      </c>
      <c r="D27" s="41">
        <v>10296</v>
      </c>
      <c r="E27" s="42">
        <v>25972</v>
      </c>
      <c r="F27" s="42">
        <v>4097</v>
      </c>
      <c r="G27" s="43">
        <v>7112</v>
      </c>
      <c r="I27" s="35">
        <f t="shared" si="36"/>
        <v>0.20554180308232853</v>
      </c>
      <c r="J27" s="36">
        <f t="shared" si="37"/>
        <v>0.51848598578615346</v>
      </c>
      <c r="K27" s="36">
        <f t="shared" si="38"/>
        <v>8.1789507306555931E-2</v>
      </c>
      <c r="L27" s="37">
        <f t="shared" si="39"/>
        <v>0.14197875908328675</v>
      </c>
      <c r="N27" s="35">
        <f t="shared" si="28"/>
        <v>0.43740233367182918</v>
      </c>
      <c r="O27" s="36">
        <f t="shared" si="29"/>
        <v>0.38269905526569414</v>
      </c>
      <c r="P27" s="36">
        <f t="shared" si="30"/>
        <v>6.8525021082691984E-2</v>
      </c>
      <c r="Q27" s="37">
        <f t="shared" si="31"/>
        <v>0.11480762190023187</v>
      </c>
      <c r="S27" s="35">
        <f t="shared" si="6"/>
        <v>0.43740233367182918</v>
      </c>
      <c r="T27" s="37">
        <f t="shared" si="7"/>
        <v>0.38269905526569414</v>
      </c>
      <c r="V27" s="26">
        <f t="shared" si="8"/>
        <v>1</v>
      </c>
      <c r="W27" s="27">
        <f t="shared" si="9"/>
        <v>0</v>
      </c>
      <c r="X27" s="27">
        <f t="shared" si="10"/>
        <v>0</v>
      </c>
      <c r="Y27" s="28">
        <f t="shared" si="11"/>
        <v>0</v>
      </c>
      <c r="AA27" s="47">
        <f t="shared" si="32"/>
        <v>0</v>
      </c>
      <c r="AB27" s="48">
        <f t="shared" si="33"/>
        <v>19170.16107636915</v>
      </c>
      <c r="AC27" s="48">
        <f t="shared" si="34"/>
        <v>3432.5553560742069</v>
      </c>
      <c r="AD27" s="49">
        <f t="shared" si="35"/>
        <v>5750.9433962264147</v>
      </c>
      <c r="AE27" s="47">
        <f t="shared" si="16"/>
        <v>2739.1966219201163</v>
      </c>
      <c r="AF27" s="48">
        <f t="shared" si="17"/>
        <v>19170.16107636915</v>
      </c>
      <c r="AG27" s="48">
        <f t="shared" si="18"/>
        <v>3432.5553560742069</v>
      </c>
      <c r="AH27" s="49">
        <f t="shared" si="19"/>
        <v>5750.9433962264147</v>
      </c>
      <c r="AI27" s="26">
        <f t="shared" si="40"/>
        <v>0</v>
      </c>
      <c r="AJ27" s="27">
        <f t="shared" si="41"/>
        <v>0</v>
      </c>
      <c r="AK27" s="27">
        <f t="shared" si="42"/>
        <v>1</v>
      </c>
      <c r="AL27" s="28">
        <f t="shared" si="43"/>
        <v>1</v>
      </c>
      <c r="AM27" s="13"/>
      <c r="AN27" s="13"/>
    </row>
    <row r="28" spans="1:40">
      <c r="A28" s="7" t="s">
        <v>161</v>
      </c>
      <c r="B28" s="7" t="s">
        <v>160</v>
      </c>
      <c r="C28" s="14">
        <v>50873</v>
      </c>
      <c r="D28" s="41">
        <v>12583</v>
      </c>
      <c r="E28" s="42">
        <v>25496</v>
      </c>
      <c r="F28" s="42">
        <v>3984</v>
      </c>
      <c r="G28" s="43">
        <v>6532</v>
      </c>
      <c r="I28" s="35">
        <f t="shared" si="36"/>
        <v>0.24734141882727576</v>
      </c>
      <c r="J28" s="36">
        <f t="shared" si="37"/>
        <v>0.50116957914807458</v>
      </c>
      <c r="K28" s="36">
        <f t="shared" si="38"/>
        <v>7.8312660939987816E-2</v>
      </c>
      <c r="L28" s="37">
        <f t="shared" si="39"/>
        <v>0.12839816798694789</v>
      </c>
      <c r="N28" s="35">
        <f t="shared" si="28"/>
        <v>0.52635382285431154</v>
      </c>
      <c r="O28" s="36">
        <f t="shared" si="29"/>
        <v>0.36991766359328226</v>
      </c>
      <c r="P28" s="36">
        <f t="shared" si="30"/>
        <v>6.5612043875513434E-2</v>
      </c>
      <c r="Q28" s="37">
        <f t="shared" si="31"/>
        <v>0.10382601184928401</v>
      </c>
      <c r="S28" s="35">
        <f t="shared" si="6"/>
        <v>0.52635382285431154</v>
      </c>
      <c r="T28" s="37">
        <f t="shared" si="7"/>
        <v>0.36991766359328226</v>
      </c>
      <c r="V28" s="26">
        <f t="shared" si="8"/>
        <v>1</v>
      </c>
      <c r="W28" s="27">
        <f t="shared" si="9"/>
        <v>0</v>
      </c>
      <c r="X28" s="27">
        <f t="shared" si="10"/>
        <v>0</v>
      </c>
      <c r="Y28" s="28">
        <f t="shared" si="11"/>
        <v>0</v>
      </c>
      <c r="AA28" s="47">
        <f t="shared" si="32"/>
        <v>0</v>
      </c>
      <c r="AB28" s="48">
        <f t="shared" si="33"/>
        <v>18818.821299981049</v>
      </c>
      <c r="AC28" s="48">
        <f t="shared" si="34"/>
        <v>3337.881508078995</v>
      </c>
      <c r="AD28" s="49">
        <f t="shared" si="35"/>
        <v>5281.9407008086255</v>
      </c>
      <c r="AE28" s="47">
        <f>AA28+(V28*($S28-$T28)*$C28)-V28</f>
        <v>7957.3767300863419</v>
      </c>
      <c r="AF28" s="48">
        <f>AB28+(W28*($S28-$T28)*$C28)-W28</f>
        <v>18818.821299981049</v>
      </c>
      <c r="AG28" s="48">
        <f>AC28+(X28*($S28-$T28)*$C28)-X28</f>
        <v>3337.881508078995</v>
      </c>
      <c r="AH28" s="49">
        <f>AD28+(Y28*($S28-$T28)*$C28)-Y28</f>
        <v>5281.9407008086255</v>
      </c>
      <c r="AI28" s="26">
        <f t="shared" si="40"/>
        <v>0</v>
      </c>
      <c r="AJ28" s="27">
        <f t="shared" si="41"/>
        <v>0</v>
      </c>
      <c r="AK28" s="27">
        <f t="shared" si="42"/>
        <v>1</v>
      </c>
      <c r="AL28" s="28">
        <f t="shared" si="43"/>
        <v>1</v>
      </c>
      <c r="AM28" s="13"/>
      <c r="AN28" s="13"/>
    </row>
    <row r="29" spans="1:40">
      <c r="A29" s="7" t="s">
        <v>159</v>
      </c>
      <c r="B29" s="7" t="s">
        <v>158</v>
      </c>
      <c r="C29" s="14">
        <v>54107</v>
      </c>
      <c r="D29" s="41">
        <v>11310</v>
      </c>
      <c r="E29" s="42">
        <v>29084</v>
      </c>
      <c r="F29" s="42">
        <v>3544</v>
      </c>
      <c r="G29" s="43">
        <v>7287</v>
      </c>
      <c r="I29" s="35">
        <f t="shared" si="36"/>
        <v>0.20903025486535939</v>
      </c>
      <c r="J29" s="36">
        <f t="shared" si="37"/>
        <v>0.53752749182176063</v>
      </c>
      <c r="K29" s="36">
        <f t="shared" si="38"/>
        <v>6.5499842903875657E-2</v>
      </c>
      <c r="L29" s="37">
        <f t="shared" si="39"/>
        <v>0.13467758330715066</v>
      </c>
      <c r="N29" s="35">
        <f t="shared" si="28"/>
        <v>0.44482591820751699</v>
      </c>
      <c r="O29" s="36">
        <f t="shared" si="29"/>
        <v>0.39675375793931361</v>
      </c>
      <c r="P29" s="36">
        <f t="shared" si="30"/>
        <v>5.4877187352139985E-2</v>
      </c>
      <c r="Q29" s="37">
        <f t="shared" si="31"/>
        <v>0.10890370617828894</v>
      </c>
      <c r="S29" s="35">
        <f t="shared" si="6"/>
        <v>0.44482591820751699</v>
      </c>
      <c r="T29" s="37">
        <f t="shared" si="7"/>
        <v>0.39675375793931361</v>
      </c>
      <c r="V29" s="26">
        <f t="shared" si="8"/>
        <v>1</v>
      </c>
      <c r="W29" s="27">
        <f t="shared" si="9"/>
        <v>0</v>
      </c>
      <c r="X29" s="27">
        <f t="shared" si="10"/>
        <v>0</v>
      </c>
      <c r="Y29" s="28">
        <f t="shared" si="11"/>
        <v>0</v>
      </c>
      <c r="AA29" s="47">
        <f t="shared" si="32"/>
        <v>0</v>
      </c>
      <c r="AB29" s="48">
        <f t="shared" si="33"/>
        <v>21467.15558082244</v>
      </c>
      <c r="AC29" s="48">
        <f t="shared" si="34"/>
        <v>2969.2399760622379</v>
      </c>
      <c r="AD29" s="49">
        <f t="shared" si="35"/>
        <v>5892.4528301886794</v>
      </c>
      <c r="AE29" s="47">
        <f t="shared" ref="AE29:AE34" si="44">AA29+(V29*($S29-$T29)*$C29)-V29</f>
        <v>2600.04037563168</v>
      </c>
      <c r="AF29" s="48">
        <f t="shared" ref="AF29:AF34" si="45">AB29+(W29*($S29-$T29)*$C29)-W29</f>
        <v>21467.15558082244</v>
      </c>
      <c r="AG29" s="48">
        <f t="shared" ref="AG29:AG34" si="46">AC29+(X29*($S29-$T29)*$C29)-X29</f>
        <v>2969.2399760622379</v>
      </c>
      <c r="AH29" s="49">
        <f t="shared" ref="AH29:AH34" si="47">AD29+(Y29*($S29-$T29)*$C29)-Y29</f>
        <v>5892.4528301886794</v>
      </c>
      <c r="AI29" s="26">
        <f t="shared" si="40"/>
        <v>0</v>
      </c>
      <c r="AJ29" s="27">
        <f t="shared" si="41"/>
        <v>0</v>
      </c>
      <c r="AK29" s="27">
        <f t="shared" si="42"/>
        <v>1</v>
      </c>
      <c r="AL29" s="28">
        <f t="shared" si="43"/>
        <v>1</v>
      </c>
      <c r="AM29" s="13"/>
      <c r="AN29" s="13"/>
    </row>
    <row r="30" spans="1:40">
      <c r="A30" s="7" t="s">
        <v>157</v>
      </c>
      <c r="B30" s="7" t="s">
        <v>156</v>
      </c>
      <c r="C30" s="14">
        <v>61408</v>
      </c>
      <c r="D30" s="41">
        <v>13937</v>
      </c>
      <c r="E30" s="42">
        <v>30609</v>
      </c>
      <c r="F30" s="42">
        <v>4763</v>
      </c>
      <c r="G30" s="43">
        <v>8595</v>
      </c>
      <c r="I30" s="35">
        <f t="shared" si="36"/>
        <v>0.22695739968733716</v>
      </c>
      <c r="J30" s="36">
        <f t="shared" si="37"/>
        <v>0.49845297029702973</v>
      </c>
      <c r="K30" s="36">
        <f t="shared" si="38"/>
        <v>7.7563183949973941E-2</v>
      </c>
      <c r="L30" s="37">
        <f t="shared" si="39"/>
        <v>0.13996547681083898</v>
      </c>
      <c r="N30" s="35">
        <f t="shared" si="28"/>
        <v>0.48297570021592484</v>
      </c>
      <c r="O30" s="36">
        <f t="shared" si="29"/>
        <v>0.36791251076500492</v>
      </c>
      <c r="P30" s="36">
        <f t="shared" si="30"/>
        <v>6.4984115816854288E-2</v>
      </c>
      <c r="Q30" s="37">
        <f t="shared" si="31"/>
        <v>0.1131796308443442</v>
      </c>
      <c r="S30" s="35">
        <f t="shared" si="6"/>
        <v>0.48297570021592484</v>
      </c>
      <c r="T30" s="37">
        <f t="shared" si="7"/>
        <v>0.36791251076500492</v>
      </c>
      <c r="V30" s="26">
        <f t="shared" si="8"/>
        <v>1</v>
      </c>
      <c r="W30" s="27">
        <f t="shared" si="9"/>
        <v>0</v>
      </c>
      <c r="X30" s="27">
        <f t="shared" si="10"/>
        <v>0</v>
      </c>
      <c r="Y30" s="28">
        <f t="shared" si="11"/>
        <v>0</v>
      </c>
      <c r="AA30" s="47">
        <f t="shared" si="32"/>
        <v>0</v>
      </c>
      <c r="AB30" s="48">
        <f t="shared" si="33"/>
        <v>22592.771461057422</v>
      </c>
      <c r="AC30" s="48">
        <f t="shared" si="34"/>
        <v>3990.5445840813882</v>
      </c>
      <c r="AD30" s="49">
        <f t="shared" si="35"/>
        <v>6950.1347708894882</v>
      </c>
      <c r="AE30" s="47">
        <f t="shared" si="44"/>
        <v>7064.8003378020903</v>
      </c>
      <c r="AF30" s="48">
        <f t="shared" si="45"/>
        <v>22592.771461057422</v>
      </c>
      <c r="AG30" s="48">
        <f t="shared" si="46"/>
        <v>3990.5445840813882</v>
      </c>
      <c r="AH30" s="49">
        <f t="shared" si="47"/>
        <v>6950.1347708894882</v>
      </c>
      <c r="AI30" s="26">
        <f t="shared" si="40"/>
        <v>0</v>
      </c>
      <c r="AJ30" s="27">
        <f t="shared" si="41"/>
        <v>0</v>
      </c>
      <c r="AK30" s="27">
        <f t="shared" si="42"/>
        <v>1</v>
      </c>
      <c r="AL30" s="28">
        <f t="shared" si="43"/>
        <v>1</v>
      </c>
      <c r="AM30" s="13"/>
      <c r="AN30" s="13"/>
    </row>
    <row r="31" spans="1:40">
      <c r="A31" s="7" t="s">
        <v>155</v>
      </c>
      <c r="B31" s="7" t="s">
        <v>154</v>
      </c>
      <c r="C31" s="14">
        <v>47385</v>
      </c>
      <c r="D31" s="41">
        <v>11343</v>
      </c>
      <c r="E31" s="42">
        <v>21545</v>
      </c>
      <c r="F31" s="42">
        <v>4753</v>
      </c>
      <c r="G31" s="43">
        <v>7420</v>
      </c>
      <c r="I31" s="35">
        <f t="shared" si="36"/>
        <v>0.23937955049066159</v>
      </c>
      <c r="J31" s="36">
        <f t="shared" si="37"/>
        <v>0.45467975097604729</v>
      </c>
      <c r="K31" s="36">
        <f t="shared" si="38"/>
        <v>0.10030600400970771</v>
      </c>
      <c r="L31" s="37">
        <f t="shared" si="39"/>
        <v>0.15658963807111956</v>
      </c>
      <c r="N31" s="35">
        <f t="shared" si="28"/>
        <v>0.50941060381760794</v>
      </c>
      <c r="O31" s="36">
        <f t="shared" si="29"/>
        <v>0.33560311352126287</v>
      </c>
      <c r="P31" s="36">
        <f t="shared" si="30"/>
        <v>8.4038543155949011E-2</v>
      </c>
      <c r="Q31" s="37">
        <f t="shared" si="31"/>
        <v>0.12662234884457108</v>
      </c>
      <c r="S31" s="35">
        <f t="shared" si="6"/>
        <v>0.50941060381760794</v>
      </c>
      <c r="T31" s="37">
        <f t="shared" si="7"/>
        <v>0.33560311352126287</v>
      </c>
      <c r="V31" s="26">
        <f t="shared" si="8"/>
        <v>1</v>
      </c>
      <c r="W31" s="27">
        <f t="shared" si="9"/>
        <v>0</v>
      </c>
      <c r="X31" s="27">
        <f t="shared" si="10"/>
        <v>0</v>
      </c>
      <c r="Y31" s="28">
        <f t="shared" si="11"/>
        <v>0</v>
      </c>
      <c r="AA31" s="47">
        <f t="shared" si="32"/>
        <v>0</v>
      </c>
      <c r="AB31" s="48">
        <f t="shared" si="33"/>
        <v>15902.553534205041</v>
      </c>
      <c r="AC31" s="48">
        <f t="shared" si="34"/>
        <v>3982.166367444644</v>
      </c>
      <c r="AD31" s="49">
        <f t="shared" si="35"/>
        <v>6000</v>
      </c>
      <c r="AE31" s="47">
        <f t="shared" si="44"/>
        <v>8234.8679276923103</v>
      </c>
      <c r="AF31" s="48">
        <f t="shared" si="45"/>
        <v>15902.553534205041</v>
      </c>
      <c r="AG31" s="48">
        <f t="shared" si="46"/>
        <v>3982.166367444644</v>
      </c>
      <c r="AH31" s="49">
        <f t="shared" si="47"/>
        <v>6000</v>
      </c>
      <c r="AI31" s="26">
        <f t="shared" si="40"/>
        <v>0</v>
      </c>
      <c r="AJ31" s="27">
        <f t="shared" si="41"/>
        <v>0</v>
      </c>
      <c r="AK31" s="27">
        <f t="shared" si="42"/>
        <v>1</v>
      </c>
      <c r="AL31" s="28">
        <f t="shared" si="43"/>
        <v>1</v>
      </c>
      <c r="AM31" s="13"/>
      <c r="AN31" s="13"/>
    </row>
    <row r="32" spans="1:40">
      <c r="A32" s="7" t="s">
        <v>153</v>
      </c>
      <c r="B32" s="7" t="s">
        <v>152</v>
      </c>
      <c r="C32" s="14">
        <v>43523</v>
      </c>
      <c r="D32" s="41">
        <v>10847</v>
      </c>
      <c r="E32" s="42">
        <v>20119</v>
      </c>
      <c r="F32" s="42">
        <v>5120</v>
      </c>
      <c r="G32" s="43">
        <v>5540</v>
      </c>
      <c r="I32" s="35">
        <f t="shared" si="36"/>
        <v>0.24922454794016957</v>
      </c>
      <c r="J32" s="36">
        <f t="shared" si="37"/>
        <v>0.46226133308825218</v>
      </c>
      <c r="K32" s="36">
        <f t="shared" si="38"/>
        <v>0.11763894952094295</v>
      </c>
      <c r="L32" s="37">
        <f t="shared" si="39"/>
        <v>0.12728901959883279</v>
      </c>
      <c r="N32" s="35">
        <f t="shared" si="28"/>
        <v>0.530361207513943</v>
      </c>
      <c r="O32" s="36">
        <f t="shared" si="29"/>
        <v>0.34119914579851096</v>
      </c>
      <c r="P32" s="36">
        <f t="shared" si="30"/>
        <v>9.8560460400550651E-2</v>
      </c>
      <c r="Q32" s="37">
        <f t="shared" si="31"/>
        <v>0.10292912636024215</v>
      </c>
      <c r="S32" s="35">
        <f t="shared" si="6"/>
        <v>0.530361207513943</v>
      </c>
      <c r="T32" s="37">
        <f t="shared" si="7"/>
        <v>0.34119914579851096</v>
      </c>
      <c r="V32" s="26">
        <f t="shared" si="8"/>
        <v>1</v>
      </c>
      <c r="W32" s="27">
        <f t="shared" si="9"/>
        <v>0</v>
      </c>
      <c r="X32" s="27">
        <f t="shared" si="10"/>
        <v>0</v>
      </c>
      <c r="Y32" s="28">
        <f t="shared" si="11"/>
        <v>0</v>
      </c>
      <c r="AA32" s="47">
        <f t="shared" si="32"/>
        <v>0</v>
      </c>
      <c r="AB32" s="48">
        <f t="shared" si="33"/>
        <v>14850.010422588593</v>
      </c>
      <c r="AC32" s="48">
        <f t="shared" si="34"/>
        <v>4289.6469180131662</v>
      </c>
      <c r="AD32" s="49">
        <f t="shared" si="35"/>
        <v>4479.7843665768196</v>
      </c>
      <c r="AE32" s="47">
        <f t="shared" si="44"/>
        <v>8231.9004120407481</v>
      </c>
      <c r="AF32" s="48">
        <f t="shared" si="45"/>
        <v>14850.010422588593</v>
      </c>
      <c r="AG32" s="48">
        <f t="shared" si="46"/>
        <v>4289.6469180131662</v>
      </c>
      <c r="AH32" s="49">
        <f t="shared" si="47"/>
        <v>4479.7843665768196</v>
      </c>
      <c r="AI32" s="26">
        <f t="shared" si="40"/>
        <v>0</v>
      </c>
      <c r="AJ32" s="27">
        <f t="shared" si="41"/>
        <v>0</v>
      </c>
      <c r="AK32" s="27">
        <f t="shared" si="42"/>
        <v>1</v>
      </c>
      <c r="AL32" s="28">
        <f t="shared" si="43"/>
        <v>1</v>
      </c>
      <c r="AM32" s="13"/>
      <c r="AN32" s="13"/>
    </row>
    <row r="33" spans="1:40">
      <c r="A33" s="7" t="s">
        <v>151</v>
      </c>
      <c r="B33" s="7" t="s">
        <v>150</v>
      </c>
      <c r="C33" s="14">
        <v>52549</v>
      </c>
      <c r="D33" s="41">
        <v>17072</v>
      </c>
      <c r="E33" s="42">
        <v>20343</v>
      </c>
      <c r="F33" s="42">
        <v>4795</v>
      </c>
      <c r="G33" s="43">
        <v>7574</v>
      </c>
      <c r="I33" s="35">
        <f t="shared" si="36"/>
        <v>0.32487773316333329</v>
      </c>
      <c r="J33" s="36">
        <f t="shared" si="37"/>
        <v>0.38712439818074557</v>
      </c>
      <c r="K33" s="36">
        <f t="shared" si="38"/>
        <v>9.1248168376182229E-2</v>
      </c>
      <c r="L33" s="37">
        <f t="shared" si="39"/>
        <v>0.14413214333288929</v>
      </c>
      <c r="N33" s="35">
        <f t="shared" si="28"/>
        <v>0.6913546369287108</v>
      </c>
      <c r="O33" s="36">
        <f t="shared" si="29"/>
        <v>0.28573991489748041</v>
      </c>
      <c r="P33" s="36">
        <f t="shared" si="30"/>
        <v>7.6449692236179007E-2</v>
      </c>
      <c r="Q33" s="37">
        <f t="shared" si="31"/>
        <v>0.11654890296460051</v>
      </c>
      <c r="S33" s="35">
        <f t="shared" si="6"/>
        <v>0.6913546369287108</v>
      </c>
      <c r="T33" s="37">
        <f t="shared" si="7"/>
        <v>0.28573991489748041</v>
      </c>
      <c r="V33" s="26">
        <f t="shared" si="8"/>
        <v>1</v>
      </c>
      <c r="W33" s="27">
        <f t="shared" si="9"/>
        <v>0</v>
      </c>
      <c r="X33" s="27">
        <f t="shared" si="10"/>
        <v>0</v>
      </c>
      <c r="Y33" s="28">
        <f t="shared" si="11"/>
        <v>0</v>
      </c>
      <c r="AA33" s="47">
        <f t="shared" si="32"/>
        <v>0</v>
      </c>
      <c r="AB33" s="48">
        <f t="shared" si="33"/>
        <v>15015.346787947698</v>
      </c>
      <c r="AC33" s="48">
        <f t="shared" si="34"/>
        <v>4017.3548773189705</v>
      </c>
      <c r="AD33" s="49">
        <f t="shared" si="35"/>
        <v>6124.5283018867922</v>
      </c>
      <c r="AE33" s="47">
        <f t="shared" si="44"/>
        <v>21313.648028019124</v>
      </c>
      <c r="AF33" s="48">
        <f t="shared" si="45"/>
        <v>15015.346787947698</v>
      </c>
      <c r="AG33" s="48">
        <f t="shared" si="46"/>
        <v>4017.3548773189705</v>
      </c>
      <c r="AH33" s="49">
        <f t="shared" si="47"/>
        <v>6124.5283018867922</v>
      </c>
      <c r="AI33" s="26">
        <f t="shared" si="40"/>
        <v>0</v>
      </c>
      <c r="AJ33" s="27">
        <f t="shared" si="41"/>
        <v>0</v>
      </c>
      <c r="AK33" s="27">
        <f t="shared" si="42"/>
        <v>1</v>
      </c>
      <c r="AL33" s="28">
        <f t="shared" si="43"/>
        <v>1</v>
      </c>
      <c r="AM33" s="13"/>
      <c r="AN33" s="13"/>
    </row>
    <row r="34" spans="1:40">
      <c r="A34" s="7" t="s">
        <v>149</v>
      </c>
      <c r="B34" s="7" t="s">
        <v>148</v>
      </c>
      <c r="C34" s="14">
        <v>54373</v>
      </c>
      <c r="D34" s="41">
        <v>14932</v>
      </c>
      <c r="E34" s="42">
        <v>23939</v>
      </c>
      <c r="F34" s="42">
        <v>5424</v>
      </c>
      <c r="G34" s="43">
        <v>7435</v>
      </c>
      <c r="I34" s="35">
        <f t="shared" si="36"/>
        <v>0.27462159527706764</v>
      </c>
      <c r="J34" s="36">
        <f t="shared" si="37"/>
        <v>0.44027366523826161</v>
      </c>
      <c r="K34" s="36">
        <f t="shared" si="38"/>
        <v>9.9755393301822592E-2</v>
      </c>
      <c r="L34" s="37">
        <f t="shared" si="39"/>
        <v>0.13674066172548877</v>
      </c>
      <c r="N34" s="35">
        <f t="shared" si="28"/>
        <v>0.58440728284725896</v>
      </c>
      <c r="O34" s="36">
        <f t="shared" si="29"/>
        <v>0.32496985524029354</v>
      </c>
      <c r="P34" s="36">
        <f t="shared" si="30"/>
        <v>8.3577229576631731E-2</v>
      </c>
      <c r="Q34" s="37">
        <f t="shared" si="31"/>
        <v>0.11057196365942487</v>
      </c>
      <c r="S34" s="35">
        <f t="shared" si="6"/>
        <v>0.58440728284725896</v>
      </c>
      <c r="T34" s="37">
        <f t="shared" si="7"/>
        <v>0.32496985524029354</v>
      </c>
      <c r="V34" s="26">
        <f t="shared" si="8"/>
        <v>1</v>
      </c>
      <c r="W34" s="27">
        <f t="shared" si="9"/>
        <v>0</v>
      </c>
      <c r="X34" s="27">
        <f t="shared" si="10"/>
        <v>0</v>
      </c>
      <c r="Y34" s="28">
        <f t="shared" si="11"/>
        <v>0</v>
      </c>
      <c r="AA34" s="47">
        <f t="shared" si="32"/>
        <v>0</v>
      </c>
      <c r="AB34" s="48">
        <f t="shared" si="33"/>
        <v>17669.585938980479</v>
      </c>
      <c r="AC34" s="48">
        <f t="shared" si="34"/>
        <v>4544.3447037701972</v>
      </c>
      <c r="AD34" s="49">
        <f t="shared" si="35"/>
        <v>6012.1293800539088</v>
      </c>
      <c r="AE34" s="47">
        <f t="shared" si="44"/>
        <v>14105.391251273531</v>
      </c>
      <c r="AF34" s="48">
        <f t="shared" si="45"/>
        <v>17669.585938980479</v>
      </c>
      <c r="AG34" s="48">
        <f t="shared" si="46"/>
        <v>4544.3447037701972</v>
      </c>
      <c r="AH34" s="49">
        <f t="shared" si="47"/>
        <v>6012.1293800539088</v>
      </c>
      <c r="AI34" s="26">
        <f t="shared" si="40"/>
        <v>0</v>
      </c>
      <c r="AJ34" s="27">
        <f t="shared" si="41"/>
        <v>0</v>
      </c>
      <c r="AK34" s="27">
        <f t="shared" si="42"/>
        <v>1</v>
      </c>
      <c r="AL34" s="28">
        <f t="shared" si="43"/>
        <v>1</v>
      </c>
      <c r="AM34" s="13"/>
      <c r="AN34" s="13"/>
    </row>
    <row r="35" spans="1:40">
      <c r="A35" s="7" t="s">
        <v>147</v>
      </c>
      <c r="B35" s="7" t="s">
        <v>146</v>
      </c>
      <c r="C35" s="14">
        <v>47805</v>
      </c>
      <c r="D35" s="41">
        <v>13417</v>
      </c>
      <c r="E35" s="42">
        <v>20802</v>
      </c>
      <c r="F35" s="42">
        <v>6072</v>
      </c>
      <c r="G35" s="43">
        <v>5507</v>
      </c>
      <c r="I35" s="35">
        <f t="shared" si="36"/>
        <v>0.28066101872189103</v>
      </c>
      <c r="J35" s="36">
        <f t="shared" si="37"/>
        <v>0.43514276749294006</v>
      </c>
      <c r="K35" s="36">
        <f t="shared" si="38"/>
        <v>0.12701600251019768</v>
      </c>
      <c r="L35" s="37">
        <f t="shared" si="39"/>
        <v>0.11519715510929819</v>
      </c>
      <c r="N35" s="35">
        <f t="shared" si="28"/>
        <v>0.59725945145327242</v>
      </c>
      <c r="O35" s="36">
        <f t="shared" si="29"/>
        <v>0.3211826945963619</v>
      </c>
      <c r="P35" s="36">
        <f t="shared" si="30"/>
        <v>0.10641675853637149</v>
      </c>
      <c r="Q35" s="37">
        <f t="shared" si="31"/>
        <v>9.3151338363313907E-2</v>
      </c>
      <c r="S35" s="35">
        <f t="shared" si="6"/>
        <v>0.59725945145327242</v>
      </c>
      <c r="T35" s="37">
        <f t="shared" si="7"/>
        <v>0.3211826945963619</v>
      </c>
      <c r="V35" s="26">
        <f t="shared" si="8"/>
        <v>1</v>
      </c>
      <c r="W35" s="27">
        <f t="shared" si="9"/>
        <v>0</v>
      </c>
      <c r="X35" s="27">
        <f t="shared" si="10"/>
        <v>0</v>
      </c>
      <c r="Y35" s="28">
        <f t="shared" si="11"/>
        <v>0</v>
      </c>
      <c r="AA35" s="47">
        <f t="shared" si="32"/>
        <v>0</v>
      </c>
      <c r="AB35" s="48">
        <f t="shared" si="33"/>
        <v>15354.13871517908</v>
      </c>
      <c r="AC35" s="48">
        <f t="shared" si="34"/>
        <v>5087.2531418312392</v>
      </c>
      <c r="AD35" s="49">
        <f t="shared" si="35"/>
        <v>4453.0997304582215</v>
      </c>
      <c r="AE35" s="47">
        <f>AA35+(V35*($S35-$T35)*$C35)-V35</f>
        <v>13196.849361544608</v>
      </c>
      <c r="AF35" s="48">
        <f>AB35+(W35*($S35-$T35)*$C35)-W35</f>
        <v>15354.13871517908</v>
      </c>
      <c r="AG35" s="48">
        <f>AC35+(X35*($S35-$T35)*$C35)-X35</f>
        <v>5087.2531418312392</v>
      </c>
      <c r="AH35" s="49">
        <f>AD35+(Y35*($S35-$T35)*$C35)-Y35</f>
        <v>4453.0997304582215</v>
      </c>
      <c r="AI35" s="26">
        <f t="shared" si="40"/>
        <v>0</v>
      </c>
      <c r="AJ35" s="27">
        <f t="shared" si="41"/>
        <v>0</v>
      </c>
      <c r="AK35" s="27">
        <f t="shared" si="42"/>
        <v>1</v>
      </c>
      <c r="AL35" s="28">
        <f t="shared" si="43"/>
        <v>1</v>
      </c>
      <c r="AM35" s="13"/>
      <c r="AN35" s="13"/>
    </row>
    <row r="36" spans="1:40">
      <c r="A36" s="7" t="s">
        <v>145</v>
      </c>
      <c r="B36" s="7" t="s">
        <v>144</v>
      </c>
      <c r="C36" s="14">
        <v>46864</v>
      </c>
      <c r="D36" s="41">
        <v>12814</v>
      </c>
      <c r="E36" s="42">
        <v>20617</v>
      </c>
      <c r="F36" s="42">
        <v>5126</v>
      </c>
      <c r="G36" s="43">
        <v>6116</v>
      </c>
      <c r="I36" s="35">
        <f t="shared" si="36"/>
        <v>0.273429498122226</v>
      </c>
      <c r="J36" s="36">
        <f t="shared" si="37"/>
        <v>0.43993257084329124</v>
      </c>
      <c r="K36" s="36">
        <f t="shared" si="38"/>
        <v>0.10938033458518266</v>
      </c>
      <c r="L36" s="37">
        <f t="shared" si="39"/>
        <v>0.13050529190850119</v>
      </c>
      <c r="N36" s="35">
        <f t="shared" si="28"/>
        <v>0.58187044571888935</v>
      </c>
      <c r="O36" s="36">
        <f t="shared" si="29"/>
        <v>0.32471809047462941</v>
      </c>
      <c r="P36" s="36">
        <f t="shared" si="30"/>
        <v>9.164121389542533E-2</v>
      </c>
      <c r="Q36" s="37">
        <f t="shared" si="31"/>
        <v>0.10552988564029746</v>
      </c>
      <c r="S36" s="35">
        <f t="shared" si="6"/>
        <v>0.58187044571888935</v>
      </c>
      <c r="T36" s="37">
        <f t="shared" si="7"/>
        <v>0.32471809047462941</v>
      </c>
      <c r="V36" s="26">
        <f t="shared" si="8"/>
        <v>1</v>
      </c>
      <c r="W36" s="27">
        <f t="shared" si="9"/>
        <v>0</v>
      </c>
      <c r="X36" s="27">
        <f t="shared" si="10"/>
        <v>0</v>
      </c>
      <c r="Y36" s="28">
        <f t="shared" si="11"/>
        <v>0</v>
      </c>
      <c r="AA36" s="47">
        <f t="shared" si="32"/>
        <v>0</v>
      </c>
      <c r="AB36" s="48">
        <f t="shared" si="33"/>
        <v>15217.588592003032</v>
      </c>
      <c r="AC36" s="48">
        <f t="shared" si="34"/>
        <v>4294.6738479952128</v>
      </c>
      <c r="AD36" s="49">
        <f t="shared" si="35"/>
        <v>4945.5525606469</v>
      </c>
      <c r="AE36" s="47">
        <f t="shared" ref="AE36:AE56" si="48">AA36+(V36*($S36-$T36)*$C36)-V36</f>
        <v>12050.187976166999</v>
      </c>
      <c r="AF36" s="48">
        <f t="shared" ref="AF36:AF56" si="49">AB36+(W36*($S36-$T36)*$C36)-W36</f>
        <v>15217.588592003032</v>
      </c>
      <c r="AG36" s="48">
        <f t="shared" ref="AG36:AG56" si="50">AC36+(X36*($S36-$T36)*$C36)-X36</f>
        <v>4294.6738479952128</v>
      </c>
      <c r="AH36" s="49">
        <f t="shared" ref="AH36:AH56" si="51">AD36+(Y36*($S36-$T36)*$C36)-Y36</f>
        <v>4945.5525606469</v>
      </c>
      <c r="AI36" s="26">
        <f t="shared" si="40"/>
        <v>0</v>
      </c>
      <c r="AJ36" s="27">
        <f t="shared" si="41"/>
        <v>0</v>
      </c>
      <c r="AK36" s="27">
        <f t="shared" si="42"/>
        <v>1</v>
      </c>
      <c r="AL36" s="28">
        <f t="shared" si="43"/>
        <v>1</v>
      </c>
      <c r="AM36" s="13"/>
      <c r="AN36" s="13"/>
    </row>
    <row r="37" spans="1:40">
      <c r="A37" s="7" t="s">
        <v>143</v>
      </c>
      <c r="B37" s="7" t="s">
        <v>142</v>
      </c>
      <c r="C37" s="14">
        <v>53443</v>
      </c>
      <c r="D37" s="41">
        <v>14837</v>
      </c>
      <c r="E37" s="42">
        <v>22426</v>
      </c>
      <c r="F37" s="42">
        <v>6519</v>
      </c>
      <c r="G37" s="43">
        <v>7162</v>
      </c>
      <c r="I37" s="35">
        <f t="shared" si="36"/>
        <v>0.27762288793668022</v>
      </c>
      <c r="J37" s="36">
        <f t="shared" si="37"/>
        <v>0.41962464681997641</v>
      </c>
      <c r="K37" s="36">
        <f t="shared" si="38"/>
        <v>0.12198042774544843</v>
      </c>
      <c r="L37" s="37">
        <f t="shared" si="39"/>
        <v>0.13401193795258501</v>
      </c>
      <c r="N37" s="35">
        <f t="shared" si="28"/>
        <v>0.5907941705443609</v>
      </c>
      <c r="O37" s="36">
        <f t="shared" si="29"/>
        <v>0.30972863357282704</v>
      </c>
      <c r="P37" s="36">
        <f t="shared" si="30"/>
        <v>0.10219784490941221</v>
      </c>
      <c r="Q37" s="37">
        <f t="shared" si="31"/>
        <v>0.10836544847917925</v>
      </c>
      <c r="S37" s="35">
        <f t="shared" si="6"/>
        <v>0.5907941705443609</v>
      </c>
      <c r="T37" s="37">
        <f t="shared" si="7"/>
        <v>0.30972863357282704</v>
      </c>
      <c r="V37" s="26">
        <f t="shared" si="8"/>
        <v>1</v>
      </c>
      <c r="W37" s="27">
        <f t="shared" si="9"/>
        <v>0</v>
      </c>
      <c r="X37" s="27">
        <f t="shared" si="10"/>
        <v>0</v>
      </c>
      <c r="Y37" s="28">
        <f t="shared" si="11"/>
        <v>0</v>
      </c>
      <c r="AA37" s="47">
        <f t="shared" si="32"/>
        <v>0</v>
      </c>
      <c r="AB37" s="48">
        <f t="shared" si="33"/>
        <v>16552.827364032597</v>
      </c>
      <c r="AC37" s="48">
        <f t="shared" si="34"/>
        <v>5461.7594254937167</v>
      </c>
      <c r="AD37" s="49">
        <f t="shared" si="35"/>
        <v>5791.3746630727774</v>
      </c>
      <c r="AE37" s="47">
        <f t="shared" si="48"/>
        <v>15019.985492369684</v>
      </c>
      <c r="AF37" s="48">
        <f t="shared" si="49"/>
        <v>16552.827364032597</v>
      </c>
      <c r="AG37" s="48">
        <f t="shared" si="50"/>
        <v>5461.7594254937167</v>
      </c>
      <c r="AH37" s="49">
        <f t="shared" si="51"/>
        <v>5791.3746630727774</v>
      </c>
      <c r="AI37" s="26">
        <f t="shared" si="40"/>
        <v>0</v>
      </c>
      <c r="AJ37" s="27">
        <f t="shared" si="41"/>
        <v>0</v>
      </c>
      <c r="AK37" s="27">
        <f t="shared" si="42"/>
        <v>1</v>
      </c>
      <c r="AL37" s="28">
        <f t="shared" si="43"/>
        <v>1</v>
      </c>
      <c r="AM37" s="13"/>
      <c r="AN37" s="13"/>
    </row>
    <row r="38" spans="1:40">
      <c r="A38" s="7" t="s">
        <v>141</v>
      </c>
      <c r="B38" s="7" t="s">
        <v>140</v>
      </c>
      <c r="C38" s="14">
        <v>52379</v>
      </c>
      <c r="D38" s="41">
        <v>14353</v>
      </c>
      <c r="E38" s="42">
        <v>23332</v>
      </c>
      <c r="F38" s="42">
        <v>6996</v>
      </c>
      <c r="G38" s="43">
        <v>5771</v>
      </c>
      <c r="I38" s="35">
        <f t="shared" si="36"/>
        <v>0.27402203173027356</v>
      </c>
      <c r="J38" s="36">
        <f t="shared" si="37"/>
        <v>0.44544569388495392</v>
      </c>
      <c r="K38" s="36">
        <f t="shared" si="38"/>
        <v>0.13356497833101053</v>
      </c>
      <c r="L38" s="37">
        <f t="shared" si="39"/>
        <v>0.11017774298860231</v>
      </c>
      <c r="N38" s="35">
        <f t="shared" si="28"/>
        <v>0.58313138426789679</v>
      </c>
      <c r="O38" s="36">
        <f t="shared" si="29"/>
        <v>0.32878737496340643</v>
      </c>
      <c r="P38" s="36">
        <f t="shared" si="30"/>
        <v>0.11190363235392863</v>
      </c>
      <c r="Q38" s="37">
        <f t="shared" si="31"/>
        <v>8.90925145460396E-2</v>
      </c>
      <c r="S38" s="35">
        <f t="shared" si="6"/>
        <v>0.58313138426789679</v>
      </c>
      <c r="T38" s="37">
        <f t="shared" si="7"/>
        <v>0.32878737496340643</v>
      </c>
      <c r="V38" s="26">
        <f t="shared" si="8"/>
        <v>1</v>
      </c>
      <c r="W38" s="27">
        <f t="shared" si="9"/>
        <v>0</v>
      </c>
      <c r="X38" s="27">
        <f t="shared" si="10"/>
        <v>0</v>
      </c>
      <c r="Y38" s="28">
        <f t="shared" si="11"/>
        <v>0</v>
      </c>
      <c r="AA38" s="47">
        <f t="shared" si="32"/>
        <v>0</v>
      </c>
      <c r="AB38" s="48">
        <f t="shared" si="33"/>
        <v>17221.553913208267</v>
      </c>
      <c r="AC38" s="48">
        <f t="shared" si="34"/>
        <v>5861.4003590664279</v>
      </c>
      <c r="AD38" s="49">
        <f t="shared" si="35"/>
        <v>4666.5768194070079</v>
      </c>
      <c r="AE38" s="47">
        <f t="shared" si="48"/>
        <v>13321.284863359901</v>
      </c>
      <c r="AF38" s="48">
        <f t="shared" si="49"/>
        <v>17221.553913208267</v>
      </c>
      <c r="AG38" s="48">
        <f t="shared" si="50"/>
        <v>5861.4003590664279</v>
      </c>
      <c r="AH38" s="49">
        <f t="shared" si="51"/>
        <v>4666.5768194070079</v>
      </c>
      <c r="AI38" s="26">
        <f t="shared" si="40"/>
        <v>0</v>
      </c>
      <c r="AJ38" s="27">
        <f t="shared" si="41"/>
        <v>0</v>
      </c>
      <c r="AK38" s="27">
        <f t="shared" si="42"/>
        <v>1</v>
      </c>
      <c r="AL38" s="28">
        <f t="shared" si="43"/>
        <v>1</v>
      </c>
      <c r="AM38" s="13"/>
      <c r="AN38" s="13"/>
    </row>
    <row r="39" spans="1:40">
      <c r="A39" s="7" t="s">
        <v>139</v>
      </c>
      <c r="B39" s="7" t="s">
        <v>138</v>
      </c>
      <c r="C39" s="14">
        <v>54908</v>
      </c>
      <c r="D39" s="41">
        <v>12724</v>
      </c>
      <c r="E39" s="42">
        <v>26258</v>
      </c>
      <c r="F39" s="42">
        <v>6287</v>
      </c>
      <c r="G39" s="43">
        <v>6872</v>
      </c>
      <c r="I39" s="35">
        <f t="shared" si="36"/>
        <v>0.23173308078968458</v>
      </c>
      <c r="J39" s="36">
        <f t="shared" si="37"/>
        <v>0.47821811029358197</v>
      </c>
      <c r="K39" s="36">
        <f t="shared" si="38"/>
        <v>0.11450061921760035</v>
      </c>
      <c r="L39" s="37">
        <f t="shared" si="39"/>
        <v>0.12515480440008742</v>
      </c>
      <c r="N39" s="35">
        <f t="shared" si="28"/>
        <v>0.49313856746586576</v>
      </c>
      <c r="O39" s="36">
        <f t="shared" si="29"/>
        <v>0.35297698305732461</v>
      </c>
      <c r="P39" s="36">
        <f t="shared" si="30"/>
        <v>9.5931099284644217E-2</v>
      </c>
      <c r="Q39" s="37">
        <f t="shared" si="31"/>
        <v>0.10120334587608147</v>
      </c>
      <c r="S39" s="35">
        <f t="shared" si="6"/>
        <v>0.49313856746586576</v>
      </c>
      <c r="T39" s="37">
        <f t="shared" si="7"/>
        <v>0.35297698305732461</v>
      </c>
      <c r="V39" s="26">
        <f t="shared" si="8"/>
        <v>1</v>
      </c>
      <c r="W39" s="27">
        <f t="shared" si="9"/>
        <v>0</v>
      </c>
      <c r="X39" s="27">
        <f t="shared" si="10"/>
        <v>0</v>
      </c>
      <c r="Y39" s="28">
        <f t="shared" si="11"/>
        <v>0</v>
      </c>
      <c r="AA39" s="47">
        <f t="shared" si="32"/>
        <v>0</v>
      </c>
      <c r="AB39" s="48">
        <f t="shared" si="33"/>
        <v>19381.260185711581</v>
      </c>
      <c r="AC39" s="48">
        <f t="shared" si="34"/>
        <v>5267.3847995212445</v>
      </c>
      <c r="AD39" s="49">
        <f t="shared" si="35"/>
        <v>5556.8733153638814</v>
      </c>
      <c r="AE39" s="47">
        <f t="shared" si="48"/>
        <v>7694.9922767041771</v>
      </c>
      <c r="AF39" s="48">
        <f t="shared" si="49"/>
        <v>19381.260185711581</v>
      </c>
      <c r="AG39" s="48">
        <f t="shared" si="50"/>
        <v>5267.3847995212445</v>
      </c>
      <c r="AH39" s="49">
        <f t="shared" si="51"/>
        <v>5556.8733153638814</v>
      </c>
      <c r="AI39" s="26">
        <f t="shared" si="40"/>
        <v>0</v>
      </c>
      <c r="AJ39" s="27">
        <f t="shared" si="41"/>
        <v>0</v>
      </c>
      <c r="AK39" s="27">
        <f t="shared" si="42"/>
        <v>1</v>
      </c>
      <c r="AL39" s="28">
        <f t="shared" si="43"/>
        <v>1</v>
      </c>
      <c r="AM39" s="13"/>
      <c r="AN39" s="13"/>
    </row>
    <row r="40" spans="1:40">
      <c r="A40" s="7" t="s">
        <v>137</v>
      </c>
      <c r="B40" s="7" t="s">
        <v>136</v>
      </c>
      <c r="C40" s="14">
        <v>53382</v>
      </c>
      <c r="D40" s="41">
        <v>12106</v>
      </c>
      <c r="E40" s="42">
        <v>26118</v>
      </c>
      <c r="F40" s="42">
        <v>6797</v>
      </c>
      <c r="G40" s="43">
        <v>6066</v>
      </c>
      <c r="I40" s="35">
        <f t="shared" si="36"/>
        <v>0.22678056273650293</v>
      </c>
      <c r="J40" s="36">
        <f t="shared" si="37"/>
        <v>0.48926604473418006</v>
      </c>
      <c r="K40" s="36">
        <f t="shared" si="38"/>
        <v>0.12732756359821662</v>
      </c>
      <c r="L40" s="37">
        <f t="shared" si="39"/>
        <v>0.1136338091491514</v>
      </c>
      <c r="N40" s="35">
        <f t="shared" si="28"/>
        <v>0.48259938311733774</v>
      </c>
      <c r="O40" s="36">
        <f t="shared" si="29"/>
        <v>0.3611315604016736</v>
      </c>
      <c r="P40" s="36">
        <f t="shared" si="30"/>
        <v>0.10667779116547173</v>
      </c>
      <c r="Q40" s="37">
        <f t="shared" si="31"/>
        <v>9.1887177209556387E-2</v>
      </c>
      <c r="S40" s="35">
        <f t="shared" si="6"/>
        <v>0.48259938311733774</v>
      </c>
      <c r="T40" s="37">
        <f t="shared" si="7"/>
        <v>0.3611315604016736</v>
      </c>
      <c r="V40" s="26">
        <f t="shared" si="8"/>
        <v>1</v>
      </c>
      <c r="W40" s="27">
        <f t="shared" si="9"/>
        <v>0</v>
      </c>
      <c r="X40" s="27">
        <f t="shared" si="10"/>
        <v>0</v>
      </c>
      <c r="Y40" s="28">
        <f t="shared" si="11"/>
        <v>0</v>
      </c>
      <c r="AA40" s="47">
        <f t="shared" si="32"/>
        <v>0</v>
      </c>
      <c r="AB40" s="48">
        <f t="shared" si="33"/>
        <v>19277.924957362142</v>
      </c>
      <c r="AC40" s="48">
        <f t="shared" si="34"/>
        <v>5694.6738479952119</v>
      </c>
      <c r="AD40" s="49">
        <f t="shared" si="35"/>
        <v>4905.1212938005392</v>
      </c>
      <c r="AE40" s="47">
        <f t="shared" si="48"/>
        <v>6483.1953122075829</v>
      </c>
      <c r="AF40" s="48">
        <f t="shared" si="49"/>
        <v>19277.924957362142</v>
      </c>
      <c r="AG40" s="48">
        <f t="shared" si="50"/>
        <v>5694.6738479952119</v>
      </c>
      <c r="AH40" s="49">
        <f t="shared" si="51"/>
        <v>4905.1212938005392</v>
      </c>
      <c r="AI40" s="26">
        <f t="shared" si="40"/>
        <v>0</v>
      </c>
      <c r="AJ40" s="27">
        <f t="shared" si="41"/>
        <v>0</v>
      </c>
      <c r="AK40" s="27">
        <f t="shared" si="42"/>
        <v>1</v>
      </c>
      <c r="AL40" s="28">
        <f t="shared" si="43"/>
        <v>1</v>
      </c>
      <c r="AM40" s="13"/>
      <c r="AN40" s="13"/>
    </row>
    <row r="41" spans="1:40">
      <c r="A41" s="7" t="s">
        <v>135</v>
      </c>
      <c r="B41" s="7" t="s">
        <v>134</v>
      </c>
      <c r="C41" s="14">
        <v>54514</v>
      </c>
      <c r="D41" s="41">
        <v>13744</v>
      </c>
      <c r="E41" s="42">
        <v>24923</v>
      </c>
      <c r="F41" s="42">
        <v>7234</v>
      </c>
      <c r="G41" s="43">
        <v>6113</v>
      </c>
      <c r="I41" s="35">
        <f t="shared" si="36"/>
        <v>0.25211872179623585</v>
      </c>
      <c r="J41" s="36">
        <f t="shared" si="37"/>
        <v>0.45718531019554609</v>
      </c>
      <c r="K41" s="36">
        <f t="shared" si="38"/>
        <v>0.13269985691748909</v>
      </c>
      <c r="L41" s="37">
        <f t="shared" si="39"/>
        <v>0.11213633195142532</v>
      </c>
      <c r="N41" s="35">
        <f t="shared" si="28"/>
        <v>0.53652014151039296</v>
      </c>
      <c r="O41" s="36">
        <f t="shared" si="29"/>
        <v>0.33745248876476258</v>
      </c>
      <c r="P41" s="36">
        <f t="shared" si="30"/>
        <v>0.11117881489197171</v>
      </c>
      <c r="Q41" s="37">
        <f t="shared" si="31"/>
        <v>9.0676279206004295E-2</v>
      </c>
      <c r="S41" s="35">
        <f t="shared" si="6"/>
        <v>0.53652014151039296</v>
      </c>
      <c r="T41" s="37">
        <f t="shared" si="7"/>
        <v>0.33745248876476258</v>
      </c>
      <c r="V41" s="26">
        <f t="shared" si="8"/>
        <v>1</v>
      </c>
      <c r="W41" s="27">
        <f t="shared" si="9"/>
        <v>0</v>
      </c>
      <c r="X41" s="27">
        <f t="shared" si="10"/>
        <v>0</v>
      </c>
      <c r="Y41" s="28">
        <f t="shared" si="11"/>
        <v>0</v>
      </c>
      <c r="AA41" s="47">
        <f t="shared" si="32"/>
        <v>0</v>
      </c>
      <c r="AB41" s="48">
        <f t="shared" si="33"/>
        <v>18395.884972522268</v>
      </c>
      <c r="AC41" s="48">
        <f t="shared" si="34"/>
        <v>6060.8019150209457</v>
      </c>
      <c r="AD41" s="49">
        <f t="shared" si="35"/>
        <v>4943.1266846361177</v>
      </c>
      <c r="AE41" s="47">
        <f t="shared" si="48"/>
        <v>10850.974021775295</v>
      </c>
      <c r="AF41" s="48">
        <f t="shared" si="49"/>
        <v>18395.884972522268</v>
      </c>
      <c r="AG41" s="48">
        <f t="shared" si="50"/>
        <v>6060.8019150209457</v>
      </c>
      <c r="AH41" s="49">
        <f t="shared" si="51"/>
        <v>4943.1266846361177</v>
      </c>
      <c r="AI41" s="26">
        <f t="shared" si="40"/>
        <v>0</v>
      </c>
      <c r="AJ41" s="27">
        <f t="shared" si="41"/>
        <v>0</v>
      </c>
      <c r="AK41" s="27">
        <f t="shared" si="42"/>
        <v>1</v>
      </c>
      <c r="AL41" s="28">
        <f t="shared" si="43"/>
        <v>1</v>
      </c>
      <c r="AM41" s="13"/>
      <c r="AN41" s="13"/>
    </row>
    <row r="42" spans="1:40">
      <c r="A42" s="7" t="s">
        <v>133</v>
      </c>
      <c r="B42" s="7" t="s">
        <v>132</v>
      </c>
      <c r="C42" s="14">
        <v>52943</v>
      </c>
      <c r="D42" s="41">
        <v>13951</v>
      </c>
      <c r="E42" s="42">
        <v>23521</v>
      </c>
      <c r="F42" s="42">
        <v>6971</v>
      </c>
      <c r="G42" s="43">
        <v>6165</v>
      </c>
      <c r="I42" s="35">
        <f t="shared" si="36"/>
        <v>0.26350981243979377</v>
      </c>
      <c r="J42" s="36">
        <f t="shared" si="37"/>
        <v>0.44427025291351074</v>
      </c>
      <c r="K42" s="36">
        <f t="shared" si="38"/>
        <v>0.13166990914757382</v>
      </c>
      <c r="L42" s="37">
        <f t="shared" si="39"/>
        <v>0.11644598908259826</v>
      </c>
      <c r="N42" s="35">
        <f t="shared" si="28"/>
        <v>0.56076090205565232</v>
      </c>
      <c r="O42" s="36">
        <f t="shared" si="29"/>
        <v>0.32791977166915376</v>
      </c>
      <c r="P42" s="36">
        <f t="shared" si="30"/>
        <v>0.11031590233788351</v>
      </c>
      <c r="Q42" s="37">
        <f t="shared" si="31"/>
        <v>9.4161177155739836E-2</v>
      </c>
      <c r="S42" s="35">
        <f t="shared" si="6"/>
        <v>0.56076090205565232</v>
      </c>
      <c r="T42" s="37">
        <f t="shared" si="7"/>
        <v>0.32791977166915376</v>
      </c>
      <c r="V42" s="26">
        <f t="shared" si="8"/>
        <v>1</v>
      </c>
      <c r="W42" s="27">
        <f t="shared" si="9"/>
        <v>0</v>
      </c>
      <c r="X42" s="27">
        <f t="shared" si="10"/>
        <v>0</v>
      </c>
      <c r="Y42" s="28">
        <f t="shared" si="11"/>
        <v>0</v>
      </c>
      <c r="AA42" s="47">
        <f t="shared" si="32"/>
        <v>0</v>
      </c>
      <c r="AB42" s="48">
        <f t="shared" si="33"/>
        <v>17361.056471480006</v>
      </c>
      <c r="AC42" s="48">
        <f t="shared" si="34"/>
        <v>5840.4548174745669</v>
      </c>
      <c r="AD42" s="49">
        <f t="shared" si="35"/>
        <v>4985.1752021563343</v>
      </c>
      <c r="AE42" s="47">
        <f t="shared" si="48"/>
        <v>12326.307966052393</v>
      </c>
      <c r="AF42" s="48">
        <f t="shared" si="49"/>
        <v>17361.056471480006</v>
      </c>
      <c r="AG42" s="48">
        <f t="shared" si="50"/>
        <v>5840.4548174745669</v>
      </c>
      <c r="AH42" s="49">
        <f t="shared" si="51"/>
        <v>4985.1752021563343</v>
      </c>
      <c r="AI42" s="26">
        <f t="shared" si="40"/>
        <v>0</v>
      </c>
      <c r="AJ42" s="27">
        <f t="shared" si="41"/>
        <v>0</v>
      </c>
      <c r="AK42" s="27">
        <f t="shared" si="42"/>
        <v>1</v>
      </c>
      <c r="AL42" s="28">
        <f t="shared" si="43"/>
        <v>1</v>
      </c>
      <c r="AM42" s="13"/>
      <c r="AN42" s="13"/>
    </row>
    <row r="43" spans="1:40">
      <c r="A43" s="7" t="s">
        <v>131</v>
      </c>
      <c r="B43" s="7" t="s">
        <v>130</v>
      </c>
      <c r="C43" s="14">
        <v>51729</v>
      </c>
      <c r="D43" s="41">
        <v>13380</v>
      </c>
      <c r="E43" s="42">
        <v>22504</v>
      </c>
      <c r="F43" s="42">
        <v>7514</v>
      </c>
      <c r="G43" s="43">
        <v>6175</v>
      </c>
      <c r="I43" s="35">
        <f t="shared" si="36"/>
        <v>0.25865568636548164</v>
      </c>
      <c r="J43" s="36">
        <f t="shared" si="37"/>
        <v>0.43503643990798196</v>
      </c>
      <c r="K43" s="36">
        <f t="shared" si="38"/>
        <v>0.14525701250749096</v>
      </c>
      <c r="L43" s="37">
        <f t="shared" si="39"/>
        <v>0.11937211235477198</v>
      </c>
      <c r="N43" s="35">
        <f t="shared" si="28"/>
        <v>0.55043110032675069</v>
      </c>
      <c r="O43" s="36">
        <f t="shared" si="29"/>
        <v>0.3211042132729941</v>
      </c>
      <c r="P43" s="36">
        <f t="shared" si="30"/>
        <v>0.12169947187940595</v>
      </c>
      <c r="Q43" s="37">
        <f t="shared" si="31"/>
        <v>9.6527314572591894E-2</v>
      </c>
      <c r="S43" s="35">
        <f t="shared" si="6"/>
        <v>0.55043110032675069</v>
      </c>
      <c r="T43" s="37">
        <f t="shared" si="7"/>
        <v>0.3211042132729941</v>
      </c>
      <c r="V43" s="26">
        <f t="shared" si="8"/>
        <v>1</v>
      </c>
      <c r="W43" s="27">
        <f t="shared" si="9"/>
        <v>0</v>
      </c>
      <c r="X43" s="27">
        <f t="shared" si="10"/>
        <v>0</v>
      </c>
      <c r="Y43" s="28">
        <f t="shared" si="11"/>
        <v>0</v>
      </c>
      <c r="AA43" s="47">
        <f t="shared" si="32"/>
        <v>0</v>
      </c>
      <c r="AB43" s="48">
        <f t="shared" si="33"/>
        <v>16610.399848398712</v>
      </c>
      <c r="AC43" s="48">
        <f t="shared" si="34"/>
        <v>6295.3919808497903</v>
      </c>
      <c r="AD43" s="49">
        <f t="shared" si="35"/>
        <v>4993.2614555256059</v>
      </c>
      <c r="AE43" s="47">
        <f t="shared" si="48"/>
        <v>11861.850540403775</v>
      </c>
      <c r="AF43" s="48">
        <f t="shared" si="49"/>
        <v>16610.399848398712</v>
      </c>
      <c r="AG43" s="48">
        <f t="shared" si="50"/>
        <v>6295.3919808497903</v>
      </c>
      <c r="AH43" s="49">
        <f t="shared" si="51"/>
        <v>4993.2614555256059</v>
      </c>
      <c r="AI43" s="26">
        <f t="shared" si="40"/>
        <v>0</v>
      </c>
      <c r="AJ43" s="27">
        <f t="shared" si="41"/>
        <v>0</v>
      </c>
      <c r="AK43" s="27">
        <f t="shared" si="42"/>
        <v>1</v>
      </c>
      <c r="AL43" s="28">
        <f t="shared" si="43"/>
        <v>1</v>
      </c>
      <c r="AM43" s="13"/>
      <c r="AN43" s="13"/>
    </row>
    <row r="44" spans="1:40">
      <c r="A44" s="7" t="s">
        <v>129</v>
      </c>
      <c r="B44" s="7" t="s">
        <v>128</v>
      </c>
      <c r="C44" s="14">
        <v>59959</v>
      </c>
      <c r="D44" s="41">
        <v>15027</v>
      </c>
      <c r="E44" s="42">
        <v>28835</v>
      </c>
      <c r="F44" s="42">
        <v>6143</v>
      </c>
      <c r="G44" s="43">
        <v>7273</v>
      </c>
      <c r="I44" s="35">
        <f t="shared" si="36"/>
        <v>0.25062125785953737</v>
      </c>
      <c r="J44" s="36">
        <f t="shared" si="37"/>
        <v>0.48091195650361079</v>
      </c>
      <c r="K44" s="36">
        <f t="shared" si="38"/>
        <v>0.10245334311779716</v>
      </c>
      <c r="L44" s="37">
        <f t="shared" si="39"/>
        <v>0.12129955469570873</v>
      </c>
      <c r="N44" s="35">
        <f t="shared" si="28"/>
        <v>0.53333346993955455</v>
      </c>
      <c r="O44" s="36">
        <f t="shared" si="29"/>
        <v>0.35496533458055035</v>
      </c>
      <c r="P44" s="36">
        <f t="shared" si="30"/>
        <v>8.5837630379961713E-2</v>
      </c>
      <c r="Q44" s="37">
        <f t="shared" si="31"/>
        <v>9.8085893284939676E-2</v>
      </c>
      <c r="S44" s="35">
        <f t="shared" si="6"/>
        <v>0.53333346993955455</v>
      </c>
      <c r="T44" s="37">
        <f t="shared" si="7"/>
        <v>0.35496533458055035</v>
      </c>
      <c r="V44" s="26">
        <f t="shared" si="8"/>
        <v>1</v>
      </c>
      <c r="W44" s="27">
        <f t="shared" si="9"/>
        <v>0</v>
      </c>
      <c r="X44" s="27">
        <f t="shared" si="10"/>
        <v>0</v>
      </c>
      <c r="Y44" s="28">
        <f t="shared" si="11"/>
        <v>0</v>
      </c>
      <c r="AA44" s="47">
        <f t="shared" si="32"/>
        <v>0</v>
      </c>
      <c r="AB44" s="48">
        <f t="shared" si="33"/>
        <v>21283.366496115217</v>
      </c>
      <c r="AC44" s="48">
        <f t="shared" si="34"/>
        <v>5146.7384799521242</v>
      </c>
      <c r="AD44" s="49">
        <f t="shared" si="35"/>
        <v>5881.132075471698</v>
      </c>
      <c r="AE44" s="47">
        <f t="shared" si="48"/>
        <v>10693.775027990532</v>
      </c>
      <c r="AF44" s="48">
        <f t="shared" si="49"/>
        <v>21283.366496115217</v>
      </c>
      <c r="AG44" s="48">
        <f t="shared" si="50"/>
        <v>5146.7384799521242</v>
      </c>
      <c r="AH44" s="49">
        <f t="shared" si="51"/>
        <v>5881.132075471698</v>
      </c>
      <c r="AI44" s="26">
        <f t="shared" si="40"/>
        <v>0</v>
      </c>
      <c r="AJ44" s="27">
        <f t="shared" si="41"/>
        <v>0</v>
      </c>
      <c r="AK44" s="27">
        <f t="shared" si="42"/>
        <v>1</v>
      </c>
      <c r="AL44" s="28">
        <f t="shared" si="43"/>
        <v>1</v>
      </c>
      <c r="AM44" s="13"/>
      <c r="AN44" s="13"/>
    </row>
    <row r="45" spans="1:40">
      <c r="A45" s="7" t="s">
        <v>127</v>
      </c>
      <c r="B45" s="7" t="s">
        <v>125</v>
      </c>
      <c r="C45" s="14">
        <v>52254</v>
      </c>
      <c r="D45" s="41">
        <v>14311</v>
      </c>
      <c r="E45" s="42">
        <v>23651</v>
      </c>
      <c r="F45" s="42">
        <v>5993</v>
      </c>
      <c r="G45" s="43">
        <v>5457</v>
      </c>
      <c r="I45" s="35">
        <f t="shared" si="36"/>
        <v>0.27387377042905808</v>
      </c>
      <c r="J45" s="36">
        <f t="shared" si="37"/>
        <v>0.45261606766946072</v>
      </c>
      <c r="K45" s="36">
        <f t="shared" si="38"/>
        <v>0.11468978451410418</v>
      </c>
      <c r="L45" s="37">
        <f t="shared" si="39"/>
        <v>0.10443219657825238</v>
      </c>
      <c r="N45" s="35">
        <f t="shared" si="28"/>
        <v>0.58281587745530505</v>
      </c>
      <c r="O45" s="36">
        <f t="shared" si="29"/>
        <v>0.33407989076606964</v>
      </c>
      <c r="P45" s="36">
        <f t="shared" si="30"/>
        <v>9.6089586068070526E-2</v>
      </c>
      <c r="Q45" s="37">
        <f t="shared" si="31"/>
        <v>8.4446520144139392E-2</v>
      </c>
      <c r="S45" s="35">
        <f t="shared" si="6"/>
        <v>0.58281587745530505</v>
      </c>
      <c r="T45" s="37">
        <f t="shared" si="7"/>
        <v>0.33407989076606964</v>
      </c>
      <c r="V45" s="26">
        <f t="shared" si="8"/>
        <v>1</v>
      </c>
      <c r="W45" s="27">
        <f t="shared" si="9"/>
        <v>0</v>
      </c>
      <c r="X45" s="27">
        <f t="shared" si="10"/>
        <v>0</v>
      </c>
      <c r="Y45" s="28">
        <f t="shared" si="11"/>
        <v>0</v>
      </c>
      <c r="AA45" s="47">
        <f t="shared" si="32"/>
        <v>0</v>
      </c>
      <c r="AB45" s="48">
        <f t="shared" si="33"/>
        <v>17457.010612090202</v>
      </c>
      <c r="AC45" s="48">
        <f t="shared" si="34"/>
        <v>5021.0652304009573</v>
      </c>
      <c r="AD45" s="49">
        <f t="shared" si="35"/>
        <v>4412.6684636118598</v>
      </c>
      <c r="AE45" s="47">
        <f t="shared" si="48"/>
        <v>12996.450248459307</v>
      </c>
      <c r="AF45" s="48">
        <f t="shared" si="49"/>
        <v>17457.010612090202</v>
      </c>
      <c r="AG45" s="48">
        <f t="shared" si="50"/>
        <v>5021.0652304009573</v>
      </c>
      <c r="AH45" s="49">
        <f t="shared" si="51"/>
        <v>4412.6684636118598</v>
      </c>
      <c r="AI45" s="26">
        <f t="shared" si="40"/>
        <v>0</v>
      </c>
      <c r="AJ45" s="27">
        <f t="shared" si="41"/>
        <v>0</v>
      </c>
      <c r="AK45" s="27">
        <f t="shared" si="42"/>
        <v>1</v>
      </c>
      <c r="AL45" s="28">
        <f t="shared" si="43"/>
        <v>1</v>
      </c>
      <c r="AM45" s="13"/>
      <c r="AN45" s="13"/>
    </row>
    <row r="46" spans="1:40">
      <c r="A46" s="7" t="s">
        <v>126</v>
      </c>
      <c r="B46" s="7" t="s">
        <v>125</v>
      </c>
      <c r="C46" s="14">
        <v>53544</v>
      </c>
      <c r="D46" s="41">
        <v>11972</v>
      </c>
      <c r="E46" s="42">
        <v>26999</v>
      </c>
      <c r="F46" s="42">
        <v>6255</v>
      </c>
      <c r="G46" s="43">
        <v>4892</v>
      </c>
      <c r="I46" s="35">
        <f t="shared" si="36"/>
        <v>0.22359181234125206</v>
      </c>
      <c r="J46" s="36">
        <f t="shared" si="37"/>
        <v>0.50423950395936057</v>
      </c>
      <c r="K46" s="36">
        <f t="shared" si="38"/>
        <v>0.11681981174361274</v>
      </c>
      <c r="L46" s="37">
        <f t="shared" si="39"/>
        <v>9.1364111758553718E-2</v>
      </c>
      <c r="N46" s="35">
        <f t="shared" si="28"/>
        <v>0.47581357680707081</v>
      </c>
      <c r="O46" s="36">
        <f t="shared" si="29"/>
        <v>0.37218360203178125</v>
      </c>
      <c r="P46" s="36">
        <f t="shared" si="30"/>
        <v>9.7874169025169253E-2</v>
      </c>
      <c r="Q46" s="37">
        <f t="shared" si="31"/>
        <v>7.3879335653817019E-2</v>
      </c>
      <c r="S46" s="35">
        <f t="shared" si="6"/>
        <v>0.47581357680707081</v>
      </c>
      <c r="T46" s="37">
        <f t="shared" si="7"/>
        <v>0.37218360203178125</v>
      </c>
      <c r="V46" s="26">
        <f t="shared" si="8"/>
        <v>1</v>
      </c>
      <c r="W46" s="27">
        <f t="shared" si="9"/>
        <v>0</v>
      </c>
      <c r="X46" s="27">
        <f t="shared" si="10"/>
        <v>0</v>
      </c>
      <c r="Y46" s="28">
        <f t="shared" si="11"/>
        <v>0</v>
      </c>
      <c r="AA46" s="47">
        <f t="shared" si="32"/>
        <v>0</v>
      </c>
      <c r="AB46" s="48">
        <f t="shared" si="33"/>
        <v>19928.198787189696</v>
      </c>
      <c r="AC46" s="48">
        <f t="shared" si="34"/>
        <v>5240.5745062836622</v>
      </c>
      <c r="AD46" s="49">
        <f t="shared" si="35"/>
        <v>3955.7951482479784</v>
      </c>
      <c r="AE46" s="47">
        <f t="shared" si="48"/>
        <v>5547.7633693681046</v>
      </c>
      <c r="AF46" s="48">
        <f t="shared" si="49"/>
        <v>19928.198787189696</v>
      </c>
      <c r="AG46" s="48">
        <f t="shared" si="50"/>
        <v>5240.5745062836622</v>
      </c>
      <c r="AH46" s="49">
        <f t="shared" si="51"/>
        <v>3955.7951482479784</v>
      </c>
      <c r="AI46" s="26">
        <f t="shared" si="40"/>
        <v>0</v>
      </c>
      <c r="AJ46" s="27">
        <f t="shared" si="41"/>
        <v>0</v>
      </c>
      <c r="AK46" s="27">
        <f t="shared" si="42"/>
        <v>1</v>
      </c>
      <c r="AL46" s="28">
        <f t="shared" si="43"/>
        <v>1</v>
      </c>
      <c r="AM46" s="13"/>
      <c r="AN46" s="13"/>
    </row>
    <row r="47" spans="1:40">
      <c r="A47" s="7" t="s">
        <v>124</v>
      </c>
      <c r="B47" s="7" t="s">
        <v>123</v>
      </c>
      <c r="C47" s="14">
        <v>50918</v>
      </c>
      <c r="D47" s="41">
        <v>7709</v>
      </c>
      <c r="E47" s="42">
        <v>28020</v>
      </c>
      <c r="F47" s="42">
        <v>10190</v>
      </c>
      <c r="G47" s="43">
        <v>2666</v>
      </c>
      <c r="I47" s="35">
        <f t="shared" si="36"/>
        <v>0.15140029066341962</v>
      </c>
      <c r="J47" s="36">
        <f t="shared" si="37"/>
        <v>0.5502965552456891</v>
      </c>
      <c r="K47" s="36">
        <f t="shared" si="38"/>
        <v>0.20012569228956362</v>
      </c>
      <c r="L47" s="37">
        <f t="shared" si="39"/>
        <v>5.2358694371342156E-2</v>
      </c>
      <c r="N47" s="35">
        <f t="shared" si="28"/>
        <v>0.32218672533610032</v>
      </c>
      <c r="O47" s="36">
        <f t="shared" si="29"/>
        <v>0.40617871568731462</v>
      </c>
      <c r="P47" s="36">
        <f t="shared" si="30"/>
        <v>0.16766964045804253</v>
      </c>
      <c r="Q47" s="37">
        <f t="shared" si="31"/>
        <v>4.2338566877096084E-2</v>
      </c>
      <c r="S47" s="35">
        <f t="shared" si="6"/>
        <v>0.40617871568731462</v>
      </c>
      <c r="T47" s="37">
        <f t="shared" si="7"/>
        <v>0.32218672533610032</v>
      </c>
      <c r="V47" s="26">
        <f t="shared" si="8"/>
        <v>0</v>
      </c>
      <c r="W47" s="27">
        <f t="shared" si="9"/>
        <v>1</v>
      </c>
      <c r="X47" s="27">
        <f t="shared" si="10"/>
        <v>0</v>
      </c>
      <c r="Y47" s="28">
        <f t="shared" si="11"/>
        <v>0</v>
      </c>
      <c r="AA47" s="47">
        <f t="shared" si="32"/>
        <v>16405.103680663557</v>
      </c>
      <c r="AB47" s="48">
        <f t="shared" si="33"/>
        <v>0</v>
      </c>
      <c r="AC47" s="48">
        <f t="shared" si="34"/>
        <v>8537.4027528426086</v>
      </c>
      <c r="AD47" s="49">
        <f t="shared" si="35"/>
        <v>2155.7951482479784</v>
      </c>
      <c r="AE47" s="47">
        <f t="shared" si="48"/>
        <v>16405.103680663557</v>
      </c>
      <c r="AF47" s="48">
        <f t="shared" si="49"/>
        <v>4275.7041647031292</v>
      </c>
      <c r="AG47" s="48">
        <f t="shared" si="50"/>
        <v>8537.4027528426086</v>
      </c>
      <c r="AH47" s="49">
        <f t="shared" si="51"/>
        <v>2155.7951482479784</v>
      </c>
      <c r="AI47" s="26">
        <f t="shared" si="40"/>
        <v>0</v>
      </c>
      <c r="AJ47" s="27">
        <f t="shared" si="41"/>
        <v>0</v>
      </c>
      <c r="AK47" s="27">
        <f t="shared" si="42"/>
        <v>1</v>
      </c>
      <c r="AL47" s="28">
        <f t="shared" si="43"/>
        <v>1</v>
      </c>
      <c r="AM47" s="13"/>
      <c r="AN47" s="13"/>
    </row>
    <row r="48" spans="1:40">
      <c r="A48" s="7" t="s">
        <v>122</v>
      </c>
      <c r="B48" s="7" t="s">
        <v>121</v>
      </c>
      <c r="C48" s="14">
        <v>51438</v>
      </c>
      <c r="D48" s="41">
        <v>8421</v>
      </c>
      <c r="E48" s="42">
        <v>26909</v>
      </c>
      <c r="F48" s="42">
        <v>10719</v>
      </c>
      <c r="G48" s="43">
        <v>2926</v>
      </c>
      <c r="I48" s="35">
        <f t="shared" si="36"/>
        <v>0.16371165286364167</v>
      </c>
      <c r="J48" s="36">
        <f t="shared" si="37"/>
        <v>0.52313464753684047</v>
      </c>
      <c r="K48" s="36">
        <f t="shared" si="38"/>
        <v>0.20838679575411176</v>
      </c>
      <c r="L48" s="37">
        <f t="shared" si="39"/>
        <v>5.6884015708231268E-2</v>
      </c>
      <c r="N48" s="35">
        <f t="shared" si="28"/>
        <v>0.34838586573626179</v>
      </c>
      <c r="O48" s="36">
        <f t="shared" si="29"/>
        <v>0.38613027329088379</v>
      </c>
      <c r="P48" s="36">
        <f t="shared" si="30"/>
        <v>0.17459097190649697</v>
      </c>
      <c r="Q48" s="37">
        <f t="shared" si="31"/>
        <v>4.5997856367841997E-2</v>
      </c>
      <c r="S48" s="35">
        <f t="shared" si="6"/>
        <v>0.38613027329088379</v>
      </c>
      <c r="T48" s="37">
        <f t="shared" si="7"/>
        <v>0.34838586573626179</v>
      </c>
      <c r="V48" s="26">
        <f t="shared" si="8"/>
        <v>0</v>
      </c>
      <c r="W48" s="27">
        <f t="shared" si="9"/>
        <v>1</v>
      </c>
      <c r="X48" s="27">
        <f t="shared" si="10"/>
        <v>0</v>
      </c>
      <c r="Y48" s="28">
        <f t="shared" si="11"/>
        <v>0</v>
      </c>
      <c r="AA48" s="47">
        <f t="shared" si="32"/>
        <v>17920.272161741836</v>
      </c>
      <c r="AB48" s="48">
        <f t="shared" si="33"/>
        <v>0</v>
      </c>
      <c r="AC48" s="48">
        <f t="shared" si="34"/>
        <v>8980.6104129263913</v>
      </c>
      <c r="AD48" s="49">
        <f t="shared" si="35"/>
        <v>2366.0377358490568</v>
      </c>
      <c r="AE48" s="47">
        <f t="shared" si="48"/>
        <v>17920.272161741836</v>
      </c>
      <c r="AF48" s="48">
        <f t="shared" si="49"/>
        <v>1940.4968357946461</v>
      </c>
      <c r="AG48" s="48">
        <f t="shared" si="50"/>
        <v>8980.6104129263913</v>
      </c>
      <c r="AH48" s="49">
        <f t="shared" si="51"/>
        <v>2366.0377358490568</v>
      </c>
      <c r="AI48" s="26">
        <f t="shared" si="40"/>
        <v>0</v>
      </c>
      <c r="AJ48" s="27">
        <f t="shared" si="41"/>
        <v>0</v>
      </c>
      <c r="AK48" s="27">
        <f t="shared" si="42"/>
        <v>1</v>
      </c>
      <c r="AL48" s="28">
        <f t="shared" si="43"/>
        <v>1</v>
      </c>
      <c r="AM48" s="13"/>
      <c r="AN48" s="13"/>
    </row>
    <row r="49" spans="1:40">
      <c r="A49" s="7" t="s">
        <v>120</v>
      </c>
      <c r="B49" s="7" t="s">
        <v>118</v>
      </c>
      <c r="C49" s="14">
        <v>48708</v>
      </c>
      <c r="D49" s="41">
        <v>10372</v>
      </c>
      <c r="E49" s="42">
        <v>24756</v>
      </c>
      <c r="F49" s="42">
        <v>6287</v>
      </c>
      <c r="G49" s="43">
        <v>4486</v>
      </c>
      <c r="I49" s="35">
        <f t="shared" si="36"/>
        <v>0.21294243245462757</v>
      </c>
      <c r="J49" s="36">
        <f t="shared" si="37"/>
        <v>0.5082532643508253</v>
      </c>
      <c r="K49" s="36">
        <f t="shared" si="38"/>
        <v>0.12907530590457419</v>
      </c>
      <c r="L49" s="37">
        <f t="shared" si="39"/>
        <v>9.2099860392543323E-2</v>
      </c>
      <c r="N49" s="35">
        <f t="shared" si="28"/>
        <v>0.45315121058903374</v>
      </c>
      <c r="O49" s="36">
        <f t="shared" si="29"/>
        <v>0.37514619379315228</v>
      </c>
      <c r="P49" s="36">
        <f t="shared" si="30"/>
        <v>0.10814208753225846</v>
      </c>
      <c r="Q49" s="37">
        <f t="shared" si="31"/>
        <v>7.447428064087061E-2</v>
      </c>
      <c r="S49" s="35">
        <f t="shared" si="6"/>
        <v>0.45315121058903374</v>
      </c>
      <c r="T49" s="37">
        <f t="shared" si="7"/>
        <v>0.37514619379315228</v>
      </c>
      <c r="V49" s="26">
        <f t="shared" si="8"/>
        <v>1</v>
      </c>
      <c r="W49" s="27">
        <f t="shared" si="9"/>
        <v>0</v>
      </c>
      <c r="X49" s="27">
        <f t="shared" si="10"/>
        <v>0</v>
      </c>
      <c r="Y49" s="28">
        <f t="shared" si="11"/>
        <v>0</v>
      </c>
      <c r="AA49" s="47">
        <f t="shared" si="32"/>
        <v>0</v>
      </c>
      <c r="AB49" s="48">
        <f t="shared" si="33"/>
        <v>18272.62080727686</v>
      </c>
      <c r="AC49" s="48">
        <f t="shared" si="34"/>
        <v>5267.3847995212445</v>
      </c>
      <c r="AD49" s="49">
        <f t="shared" si="35"/>
        <v>3627.4932614555255</v>
      </c>
      <c r="AE49" s="47">
        <f t="shared" si="48"/>
        <v>3798.468358093794</v>
      </c>
      <c r="AF49" s="48">
        <f t="shared" si="49"/>
        <v>18272.62080727686</v>
      </c>
      <c r="AG49" s="48">
        <f t="shared" si="50"/>
        <v>5267.3847995212445</v>
      </c>
      <c r="AH49" s="49">
        <f t="shared" si="51"/>
        <v>3627.4932614555255</v>
      </c>
      <c r="AI49" s="26">
        <f t="shared" si="40"/>
        <v>0</v>
      </c>
      <c r="AJ49" s="27">
        <f t="shared" si="41"/>
        <v>0</v>
      </c>
      <c r="AK49" s="27">
        <f t="shared" si="42"/>
        <v>1</v>
      </c>
      <c r="AL49" s="28">
        <f t="shared" si="43"/>
        <v>1</v>
      </c>
      <c r="AM49" s="13"/>
      <c r="AN49" s="13"/>
    </row>
    <row r="50" spans="1:40">
      <c r="A50" s="7" t="s">
        <v>119</v>
      </c>
      <c r="B50" s="7" t="s">
        <v>118</v>
      </c>
      <c r="C50" s="14">
        <v>43522</v>
      </c>
      <c r="D50" s="41">
        <v>5714</v>
      </c>
      <c r="E50" s="42">
        <v>25612</v>
      </c>
      <c r="F50" s="42">
        <v>7283</v>
      </c>
      <c r="G50" s="43">
        <v>2726</v>
      </c>
      <c r="I50" s="35">
        <f t="shared" si="36"/>
        <v>0.13128992233812783</v>
      </c>
      <c r="J50" s="36">
        <f t="shared" si="37"/>
        <v>0.58848398511097832</v>
      </c>
      <c r="K50" s="36">
        <f t="shared" si="38"/>
        <v>0.16734065530076742</v>
      </c>
      <c r="L50" s="37">
        <f t="shared" si="39"/>
        <v>6.2634989200863925E-2</v>
      </c>
      <c r="N50" s="35">
        <f t="shared" si="28"/>
        <v>0.27939094411509319</v>
      </c>
      <c r="O50" s="36">
        <f t="shared" si="29"/>
        <v>0.43436519272451407</v>
      </c>
      <c r="P50" s="36">
        <f t="shared" si="30"/>
        <v>0.14020162622446103</v>
      </c>
      <c r="Q50" s="37">
        <f t="shared" si="31"/>
        <v>5.0648239245981608E-2</v>
      </c>
      <c r="S50" s="35">
        <f t="shared" si="6"/>
        <v>0.43436519272451407</v>
      </c>
      <c r="T50" s="37">
        <f t="shared" si="7"/>
        <v>0.27939094411509319</v>
      </c>
      <c r="V50" s="26">
        <f t="shared" si="8"/>
        <v>0</v>
      </c>
      <c r="W50" s="27">
        <f t="shared" si="9"/>
        <v>1</v>
      </c>
      <c r="X50" s="27">
        <f t="shared" si="10"/>
        <v>0</v>
      </c>
      <c r="Y50" s="28">
        <f t="shared" si="11"/>
        <v>0</v>
      </c>
      <c r="AA50" s="47">
        <f t="shared" si="32"/>
        <v>12159.652669777086</v>
      </c>
      <c r="AB50" s="48">
        <f t="shared" si="33"/>
        <v>0</v>
      </c>
      <c r="AC50" s="48">
        <f t="shared" si="34"/>
        <v>6101.8551765409929</v>
      </c>
      <c r="AD50" s="49">
        <f t="shared" si="35"/>
        <v>2204.3126684636113</v>
      </c>
      <c r="AE50" s="47">
        <f t="shared" si="48"/>
        <v>12159.652669777086</v>
      </c>
      <c r="AF50" s="48">
        <f t="shared" si="49"/>
        <v>6743.7892479792154</v>
      </c>
      <c r="AG50" s="48">
        <f t="shared" si="50"/>
        <v>6101.8551765409929</v>
      </c>
      <c r="AH50" s="49">
        <f t="shared" si="51"/>
        <v>2204.3126684636113</v>
      </c>
      <c r="AI50" s="26">
        <f t="shared" si="40"/>
        <v>0</v>
      </c>
      <c r="AJ50" s="27">
        <f t="shared" si="41"/>
        <v>0</v>
      </c>
      <c r="AK50" s="27">
        <f t="shared" si="42"/>
        <v>1</v>
      </c>
      <c r="AL50" s="28">
        <f t="shared" si="43"/>
        <v>1</v>
      </c>
      <c r="AM50" s="13"/>
      <c r="AN50" s="13"/>
    </row>
    <row r="51" spans="1:40">
      <c r="A51" s="7" t="s">
        <v>117</v>
      </c>
      <c r="B51" s="7" t="s">
        <v>116</v>
      </c>
      <c r="C51" s="14">
        <v>46398</v>
      </c>
      <c r="D51" s="41">
        <v>7582</v>
      </c>
      <c r="E51" s="42">
        <v>27666</v>
      </c>
      <c r="F51" s="42">
        <v>6133</v>
      </c>
      <c r="G51" s="43">
        <v>3099</v>
      </c>
      <c r="I51" s="35">
        <f t="shared" si="36"/>
        <v>0.16341221604379499</v>
      </c>
      <c r="J51" s="36">
        <f t="shared" si="37"/>
        <v>0.59627570153885945</v>
      </c>
      <c r="K51" s="36">
        <f t="shared" si="38"/>
        <v>0.13218242165610586</v>
      </c>
      <c r="L51" s="37">
        <f t="shared" si="39"/>
        <v>6.6791672054829956E-2</v>
      </c>
      <c r="N51" s="35">
        <f t="shared" si="28"/>
        <v>0.34774865052347248</v>
      </c>
      <c r="O51" s="36">
        <f t="shared" si="29"/>
        <v>0.44011632698386538</v>
      </c>
      <c r="P51" s="36">
        <f t="shared" si="30"/>
        <v>0.11074529642043579</v>
      </c>
      <c r="Q51" s="37">
        <f t="shared" si="31"/>
        <v>5.4009438319269507E-2</v>
      </c>
      <c r="S51" s="35">
        <f t="shared" si="6"/>
        <v>0.44011632698386538</v>
      </c>
      <c r="T51" s="37">
        <f t="shared" si="7"/>
        <v>0.34774865052347248</v>
      </c>
      <c r="V51" s="26">
        <f t="shared" si="8"/>
        <v>0</v>
      </c>
      <c r="W51" s="27">
        <f t="shared" si="9"/>
        <v>1</v>
      </c>
      <c r="X51" s="27">
        <f t="shared" si="10"/>
        <v>0</v>
      </c>
      <c r="Y51" s="28">
        <f t="shared" si="11"/>
        <v>0</v>
      </c>
      <c r="AA51" s="47">
        <f t="shared" si="32"/>
        <v>16134.841886988077</v>
      </c>
      <c r="AB51" s="48">
        <f t="shared" si="33"/>
        <v>0</v>
      </c>
      <c r="AC51" s="48">
        <f t="shared" si="34"/>
        <v>5138.3602633153796</v>
      </c>
      <c r="AD51" s="49">
        <f t="shared" si="35"/>
        <v>2505.9299191374666</v>
      </c>
      <c r="AE51" s="47">
        <f t="shared" si="48"/>
        <v>16134.841886988077</v>
      </c>
      <c r="AF51" s="48">
        <f t="shared" si="49"/>
        <v>4284.6754524093094</v>
      </c>
      <c r="AG51" s="48">
        <f t="shared" si="50"/>
        <v>5138.3602633153796</v>
      </c>
      <c r="AH51" s="49">
        <f t="shared" si="51"/>
        <v>2505.9299191374666</v>
      </c>
      <c r="AI51" s="26">
        <f t="shared" si="40"/>
        <v>0</v>
      </c>
      <c r="AJ51" s="27">
        <f t="shared" si="41"/>
        <v>0</v>
      </c>
      <c r="AK51" s="27">
        <f t="shared" si="42"/>
        <v>1</v>
      </c>
      <c r="AL51" s="28">
        <f t="shared" si="43"/>
        <v>1</v>
      </c>
      <c r="AM51" s="13"/>
      <c r="AN51" s="13"/>
    </row>
    <row r="52" spans="1:40">
      <c r="A52" s="7" t="s">
        <v>115</v>
      </c>
      <c r="B52" s="7" t="s">
        <v>114</v>
      </c>
      <c r="C52" s="14">
        <v>43158</v>
      </c>
      <c r="D52" s="41">
        <v>10178</v>
      </c>
      <c r="E52" s="42">
        <v>19434</v>
      </c>
      <c r="F52" s="42">
        <v>7520</v>
      </c>
      <c r="G52" s="43">
        <v>3525</v>
      </c>
      <c r="I52" s="35">
        <f t="shared" si="36"/>
        <v>0.23583113211918996</v>
      </c>
      <c r="J52" s="36">
        <f t="shared" si="37"/>
        <v>0.45029890170999581</v>
      </c>
      <c r="K52" s="36">
        <f t="shared" si="38"/>
        <v>0.17424347745493304</v>
      </c>
      <c r="L52" s="37">
        <f t="shared" si="39"/>
        <v>8.1676630056999863E-2</v>
      </c>
      <c r="N52" s="35">
        <f t="shared" si="28"/>
        <v>0.50185940764607295</v>
      </c>
      <c r="O52" s="36">
        <f t="shared" si="29"/>
        <v>0.33236957024074926</v>
      </c>
      <c r="P52" s="36">
        <f t="shared" si="30"/>
        <v>0.14598496016571291</v>
      </c>
      <c r="Q52" s="37">
        <f t="shared" si="31"/>
        <v>6.6045792498921715E-2</v>
      </c>
      <c r="S52" s="35">
        <f t="shared" si="6"/>
        <v>0.50185940764607295</v>
      </c>
      <c r="T52" s="37">
        <f t="shared" si="7"/>
        <v>0.33236957024074926</v>
      </c>
      <c r="V52" s="26">
        <f t="shared" si="8"/>
        <v>1</v>
      </c>
      <c r="W52" s="27">
        <f t="shared" si="9"/>
        <v>0</v>
      </c>
      <c r="X52" s="27">
        <f t="shared" si="10"/>
        <v>0</v>
      </c>
      <c r="Y52" s="28">
        <f t="shared" si="11"/>
        <v>0</v>
      </c>
      <c r="AA52" s="47">
        <f t="shared" si="32"/>
        <v>0</v>
      </c>
      <c r="AB52" s="48">
        <f t="shared" si="33"/>
        <v>14344.405912450256</v>
      </c>
      <c r="AC52" s="48">
        <f t="shared" si="34"/>
        <v>6300.4189108318378</v>
      </c>
      <c r="AD52" s="49">
        <f t="shared" si="35"/>
        <v>2850.4043126684633</v>
      </c>
      <c r="AE52" s="47">
        <f t="shared" si="48"/>
        <v>7313.8424027389601</v>
      </c>
      <c r="AF52" s="48">
        <f t="shared" si="49"/>
        <v>14344.405912450256</v>
      </c>
      <c r="AG52" s="48">
        <f t="shared" si="50"/>
        <v>6300.4189108318378</v>
      </c>
      <c r="AH52" s="49">
        <f t="shared" si="51"/>
        <v>2850.4043126684633</v>
      </c>
      <c r="AI52" s="26">
        <f t="shared" ref="AI52:AI111" si="52">IF(N52&gt;=$T52,0,1)</f>
        <v>0</v>
      </c>
      <c r="AJ52" s="27">
        <f t="shared" ref="AJ52:AJ111" si="53">IF(O52&gt;=$T52,0,1)</f>
        <v>0</v>
      </c>
      <c r="AK52" s="27">
        <f t="shared" ref="AK52:AK111" si="54">IF(P52&gt;=$T52,0,1)</f>
        <v>1</v>
      </c>
      <c r="AL52" s="28">
        <f t="shared" ref="AL52:AL111" si="55">IF(Q52&gt;=$T52,0,1)</f>
        <v>1</v>
      </c>
      <c r="AM52" s="13"/>
      <c r="AN52" s="13"/>
    </row>
    <row r="53" spans="1:40">
      <c r="A53" s="7" t="s">
        <v>113</v>
      </c>
      <c r="B53" s="7" t="s">
        <v>112</v>
      </c>
      <c r="C53" s="14">
        <v>39784</v>
      </c>
      <c r="D53" s="41">
        <v>5833</v>
      </c>
      <c r="E53" s="42">
        <v>22543</v>
      </c>
      <c r="F53" s="42">
        <v>8674</v>
      </c>
      <c r="G53" s="43">
        <v>1592</v>
      </c>
      <c r="I53" s="35">
        <f t="shared" si="36"/>
        <v>0.14661673034385683</v>
      </c>
      <c r="J53" s="36">
        <f t="shared" si="37"/>
        <v>0.5666348280715866</v>
      </c>
      <c r="K53" s="36">
        <f t="shared" si="38"/>
        <v>0.21802734767745827</v>
      </c>
      <c r="L53" s="37">
        <f t="shared" si="39"/>
        <v>4.0016086869093102E-2</v>
      </c>
      <c r="N53" s="35">
        <f t="shared" si="28"/>
        <v>0.31200709075247912</v>
      </c>
      <c r="O53" s="36">
        <f t="shared" si="29"/>
        <v>0.41823813821088307</v>
      </c>
      <c r="P53" s="36">
        <f t="shared" si="30"/>
        <v>0.18266803515765503</v>
      </c>
      <c r="Q53" s="37">
        <f t="shared" si="31"/>
        <v>3.2358021727029465E-2</v>
      </c>
      <c r="S53" s="35">
        <f t="shared" si="6"/>
        <v>0.41823813821088307</v>
      </c>
      <c r="T53" s="37">
        <f t="shared" si="7"/>
        <v>0.31200709075247912</v>
      </c>
      <c r="V53" s="26">
        <f t="shared" si="8"/>
        <v>0</v>
      </c>
      <c r="W53" s="27">
        <f t="shared" si="9"/>
        <v>1</v>
      </c>
      <c r="X53" s="27">
        <f t="shared" si="10"/>
        <v>0</v>
      </c>
      <c r="Y53" s="28">
        <f t="shared" si="11"/>
        <v>0</v>
      </c>
      <c r="AA53" s="47">
        <f t="shared" si="32"/>
        <v>12412.890098496629</v>
      </c>
      <c r="AB53" s="48">
        <f t="shared" si="33"/>
        <v>0</v>
      </c>
      <c r="AC53" s="48">
        <f t="shared" si="34"/>
        <v>7267.2651107121483</v>
      </c>
      <c r="AD53" s="49">
        <f t="shared" si="35"/>
        <v>1287.3315363881402</v>
      </c>
      <c r="AE53" s="47">
        <f t="shared" si="48"/>
        <v>12412.890098496629</v>
      </c>
      <c r="AF53" s="48">
        <f t="shared" si="49"/>
        <v>4225.2959920851426</v>
      </c>
      <c r="AG53" s="48">
        <f t="shared" si="50"/>
        <v>7267.2651107121483</v>
      </c>
      <c r="AH53" s="49">
        <f t="shared" si="51"/>
        <v>1287.3315363881402</v>
      </c>
      <c r="AI53" s="26">
        <f t="shared" si="52"/>
        <v>0</v>
      </c>
      <c r="AJ53" s="27">
        <f t="shared" si="53"/>
        <v>0</v>
      </c>
      <c r="AK53" s="27">
        <f t="shared" si="54"/>
        <v>1</v>
      </c>
      <c r="AL53" s="28">
        <f t="shared" si="55"/>
        <v>1</v>
      </c>
      <c r="AM53" s="13"/>
      <c r="AN53" s="13"/>
    </row>
    <row r="54" spans="1:40">
      <c r="A54" s="7" t="s">
        <v>111</v>
      </c>
      <c r="B54" s="7" t="s">
        <v>109</v>
      </c>
      <c r="C54" s="14">
        <v>47423</v>
      </c>
      <c r="D54" s="41">
        <v>9829</v>
      </c>
      <c r="E54" s="42">
        <v>25847</v>
      </c>
      <c r="F54" s="42">
        <v>5678</v>
      </c>
      <c r="G54" s="43">
        <v>3519</v>
      </c>
      <c r="I54" s="35">
        <f t="shared" si="36"/>
        <v>0.20726229888450751</v>
      </c>
      <c r="J54" s="36">
        <f t="shared" si="37"/>
        <v>0.54503089218311784</v>
      </c>
      <c r="K54" s="36">
        <f t="shared" si="38"/>
        <v>0.11973093224806529</v>
      </c>
      <c r="L54" s="37">
        <f t="shared" si="39"/>
        <v>7.4204499926196155E-2</v>
      </c>
      <c r="N54" s="35">
        <f t="shared" si="28"/>
        <v>0.44106362722701048</v>
      </c>
      <c r="O54" s="36">
        <f t="shared" si="29"/>
        <v>0.40229208358030022</v>
      </c>
      <c r="P54" s="36">
        <f t="shared" si="30"/>
        <v>0.10031316884936649</v>
      </c>
      <c r="Q54" s="37">
        <f t="shared" si="31"/>
        <v>6.0003638754336515E-2</v>
      </c>
      <c r="S54" s="35">
        <f t="shared" si="6"/>
        <v>0.44106362722701048</v>
      </c>
      <c r="T54" s="37">
        <f t="shared" si="7"/>
        <v>0.40229208358030022</v>
      </c>
      <c r="V54" s="26">
        <f t="shared" si="8"/>
        <v>1</v>
      </c>
      <c r="W54" s="27">
        <f t="shared" si="9"/>
        <v>0</v>
      </c>
      <c r="X54" s="27">
        <f t="shared" si="10"/>
        <v>0</v>
      </c>
      <c r="Y54" s="28">
        <f t="shared" si="11"/>
        <v>0</v>
      </c>
      <c r="AA54" s="47">
        <f t="shared" si="32"/>
        <v>0</v>
      </c>
      <c r="AB54" s="48">
        <f t="shared" si="33"/>
        <v>19077.897479628577</v>
      </c>
      <c r="AC54" s="48">
        <f t="shared" si="34"/>
        <v>4757.151406343507</v>
      </c>
      <c r="AD54" s="49">
        <f t="shared" si="35"/>
        <v>2845.5525606469005</v>
      </c>
      <c r="AE54" s="47">
        <f t="shared" si="48"/>
        <v>1837.6629143579407</v>
      </c>
      <c r="AF54" s="48">
        <f t="shared" si="49"/>
        <v>19077.897479628577</v>
      </c>
      <c r="AG54" s="48">
        <f t="shared" si="50"/>
        <v>4757.151406343507</v>
      </c>
      <c r="AH54" s="49">
        <f t="shared" si="51"/>
        <v>2845.5525606469005</v>
      </c>
      <c r="AI54" s="26">
        <f t="shared" si="52"/>
        <v>0</v>
      </c>
      <c r="AJ54" s="27">
        <f t="shared" si="53"/>
        <v>0</v>
      </c>
      <c r="AK54" s="27">
        <f t="shared" si="54"/>
        <v>1</v>
      </c>
      <c r="AL54" s="28">
        <f t="shared" si="55"/>
        <v>1</v>
      </c>
      <c r="AM54" s="13"/>
      <c r="AN54" s="13"/>
    </row>
    <row r="55" spans="1:40">
      <c r="A55" s="7" t="s">
        <v>110</v>
      </c>
      <c r="B55" s="7" t="s">
        <v>109</v>
      </c>
      <c r="C55" s="14">
        <v>45797</v>
      </c>
      <c r="D55" s="41">
        <v>7012</v>
      </c>
      <c r="E55" s="42">
        <v>27909</v>
      </c>
      <c r="F55" s="42">
        <v>5831</v>
      </c>
      <c r="G55" s="43">
        <v>3105</v>
      </c>
      <c r="I55" s="35">
        <f t="shared" si="36"/>
        <v>0.15311046575103174</v>
      </c>
      <c r="J55" s="36">
        <f t="shared" si="37"/>
        <v>0.60940672969845189</v>
      </c>
      <c r="K55" s="36">
        <f t="shared" si="38"/>
        <v>0.12732275039849772</v>
      </c>
      <c r="L55" s="37">
        <f t="shared" si="39"/>
        <v>6.7799200821014483E-2</v>
      </c>
      <c r="N55" s="35">
        <f t="shared" si="28"/>
        <v>0.32582605593985758</v>
      </c>
      <c r="O55" s="36">
        <f t="shared" si="29"/>
        <v>0.4498084540791113</v>
      </c>
      <c r="P55" s="36">
        <f t="shared" si="30"/>
        <v>0.10667375856247564</v>
      </c>
      <c r="Q55" s="37">
        <f t="shared" si="31"/>
        <v>5.4824151607289338E-2</v>
      </c>
      <c r="S55" s="35">
        <f t="shared" si="6"/>
        <v>0.4498084540791113</v>
      </c>
      <c r="T55" s="37">
        <f t="shared" si="7"/>
        <v>0.32582605593985758</v>
      </c>
      <c r="V55" s="26">
        <f t="shared" si="8"/>
        <v>0</v>
      </c>
      <c r="W55" s="27">
        <f t="shared" si="9"/>
        <v>1</v>
      </c>
      <c r="X55" s="27">
        <f t="shared" si="10"/>
        <v>0</v>
      </c>
      <c r="Y55" s="28">
        <f t="shared" si="11"/>
        <v>0</v>
      </c>
      <c r="AA55" s="47">
        <f t="shared" si="32"/>
        <v>14921.855883877657</v>
      </c>
      <c r="AB55" s="48">
        <f t="shared" si="33"/>
        <v>0</v>
      </c>
      <c r="AC55" s="48">
        <f t="shared" si="34"/>
        <v>4885.3381208856972</v>
      </c>
      <c r="AD55" s="49">
        <f t="shared" si="35"/>
        <v>2510.7816711590299</v>
      </c>
      <c r="AE55" s="47">
        <f t="shared" si="48"/>
        <v>14921.855883877657</v>
      </c>
      <c r="AF55" s="48">
        <f t="shared" si="49"/>
        <v>5677.0218875834025</v>
      </c>
      <c r="AG55" s="48">
        <f t="shared" si="50"/>
        <v>4885.3381208856972</v>
      </c>
      <c r="AH55" s="49">
        <f t="shared" si="51"/>
        <v>2510.7816711590299</v>
      </c>
      <c r="AI55" s="26">
        <f t="shared" si="52"/>
        <v>0</v>
      </c>
      <c r="AJ55" s="27">
        <f t="shared" si="53"/>
        <v>0</v>
      </c>
      <c r="AK55" s="27">
        <f t="shared" si="54"/>
        <v>1</v>
      </c>
      <c r="AL55" s="28">
        <f t="shared" si="55"/>
        <v>1</v>
      </c>
      <c r="AM55" s="13"/>
      <c r="AN55" s="13"/>
    </row>
    <row r="56" spans="1:40">
      <c r="A56" s="7" t="s">
        <v>108</v>
      </c>
      <c r="B56" s="7" t="s">
        <v>107</v>
      </c>
      <c r="C56" s="14">
        <v>44471</v>
      </c>
      <c r="D56" s="41">
        <v>5585</v>
      </c>
      <c r="E56" s="42">
        <v>29865</v>
      </c>
      <c r="F56" s="42">
        <v>5781</v>
      </c>
      <c r="G56" s="43">
        <v>1667</v>
      </c>
      <c r="I56" s="35">
        <f t="shared" si="36"/>
        <v>0.12558746149175867</v>
      </c>
      <c r="J56" s="36">
        <f t="shared" si="37"/>
        <v>0.67156124215781066</v>
      </c>
      <c r="K56" s="36">
        <f t="shared" si="38"/>
        <v>0.12999482809021609</v>
      </c>
      <c r="L56" s="37">
        <f t="shared" si="39"/>
        <v>3.7485102651165926E-2</v>
      </c>
      <c r="N56" s="35">
        <f t="shared" si="28"/>
        <v>0.26725584729065283</v>
      </c>
      <c r="O56" s="36">
        <f t="shared" si="29"/>
        <v>0.49568524506436851</v>
      </c>
      <c r="P56" s="36">
        <f t="shared" si="30"/>
        <v>0.1089124831396185</v>
      </c>
      <c r="Q56" s="37">
        <f t="shared" si="31"/>
        <v>3.0311403761050616E-2</v>
      </c>
      <c r="S56" s="35">
        <f t="shared" si="6"/>
        <v>0.49568524506436851</v>
      </c>
      <c r="T56" s="37">
        <f t="shared" si="7"/>
        <v>0.26725584729065283</v>
      </c>
      <c r="V56" s="26">
        <f t="shared" si="8"/>
        <v>0</v>
      </c>
      <c r="W56" s="27">
        <f t="shared" si="9"/>
        <v>1</v>
      </c>
      <c r="X56" s="27">
        <f t="shared" si="10"/>
        <v>0</v>
      </c>
      <c r="Y56" s="28">
        <f t="shared" si="11"/>
        <v>0</v>
      </c>
      <c r="AA56" s="47">
        <f t="shared" si="32"/>
        <v>11885.134784862621</v>
      </c>
      <c r="AB56" s="48">
        <f t="shared" si="33"/>
        <v>0</v>
      </c>
      <c r="AC56" s="48">
        <f t="shared" si="34"/>
        <v>4843.4470377019743</v>
      </c>
      <c r="AD56" s="49">
        <f t="shared" si="35"/>
        <v>1347.9784366576819</v>
      </c>
      <c r="AE56" s="47">
        <f t="shared" si="48"/>
        <v>11885.134784862621</v>
      </c>
      <c r="AF56" s="48">
        <f t="shared" si="49"/>
        <v>10157.48374839491</v>
      </c>
      <c r="AG56" s="48">
        <f t="shared" si="50"/>
        <v>4843.4470377019743</v>
      </c>
      <c r="AH56" s="49">
        <f t="shared" si="51"/>
        <v>1347.9784366576819</v>
      </c>
      <c r="AI56" s="26">
        <f t="shared" si="52"/>
        <v>0</v>
      </c>
      <c r="AJ56" s="27">
        <f t="shared" si="53"/>
        <v>0</v>
      </c>
      <c r="AK56" s="27">
        <f t="shared" si="54"/>
        <v>1</v>
      </c>
      <c r="AL56" s="28">
        <f t="shared" si="55"/>
        <v>1</v>
      </c>
      <c r="AM56" s="13"/>
      <c r="AN56" s="13"/>
    </row>
    <row r="57" spans="1:40">
      <c r="A57" s="7" t="s">
        <v>106</v>
      </c>
      <c r="B57" s="7" t="s">
        <v>105</v>
      </c>
      <c r="C57" s="14">
        <v>50432</v>
      </c>
      <c r="D57" s="41">
        <v>8759</v>
      </c>
      <c r="E57" s="42">
        <v>29797</v>
      </c>
      <c r="F57" s="42">
        <v>5731</v>
      </c>
      <c r="G57" s="43">
        <v>3500</v>
      </c>
      <c r="I57" s="35">
        <f t="shared" si="36"/>
        <v>0.17367940989847716</v>
      </c>
      <c r="J57" s="36">
        <f t="shared" si="37"/>
        <v>0.59083518401015234</v>
      </c>
      <c r="K57" s="36">
        <f t="shared" si="38"/>
        <v>0.11363816624365482</v>
      </c>
      <c r="L57" s="37">
        <f t="shared" si="39"/>
        <v>6.9400380710659904E-2</v>
      </c>
      <c r="N57" s="35">
        <f t="shared" si="28"/>
        <v>0.36959770743040365</v>
      </c>
      <c r="O57" s="36">
        <f t="shared" si="29"/>
        <v>0.43610063326123621</v>
      </c>
      <c r="P57" s="36">
        <f t="shared" si="30"/>
        <v>9.5208517499172196E-2</v>
      </c>
      <c r="Q57" s="37">
        <f t="shared" si="31"/>
        <v>5.611890623503496E-2</v>
      </c>
      <c r="S57" s="35">
        <f t="shared" si="6"/>
        <v>0.43610063326123621</v>
      </c>
      <c r="T57" s="37">
        <f t="shared" si="7"/>
        <v>0.36959770743040365</v>
      </c>
      <c r="V57" s="26">
        <f t="shared" si="8"/>
        <v>0</v>
      </c>
      <c r="W57" s="27">
        <f t="shared" si="9"/>
        <v>1</v>
      </c>
      <c r="X57" s="27">
        <f t="shared" si="10"/>
        <v>0</v>
      </c>
      <c r="Y57" s="28">
        <f t="shared" si="11"/>
        <v>0</v>
      </c>
      <c r="AA57" s="47">
        <f t="shared" si="32"/>
        <v>18639.551581130116</v>
      </c>
      <c r="AB57" s="48">
        <f t="shared" si="33"/>
        <v>0</v>
      </c>
      <c r="AC57" s="48">
        <f t="shared" si="34"/>
        <v>4801.5559545182523</v>
      </c>
      <c r="AD57" s="49">
        <f t="shared" si="35"/>
        <v>2830.1886792452833</v>
      </c>
      <c r="AE57" s="47">
        <f>AA57+(V57*($S57-$T57)*$C57)-V57</f>
        <v>18639.551581130116</v>
      </c>
      <c r="AF57" s="48">
        <f>AB57+(W57*($S57-$T57)*$C57)-W57</f>
        <v>3352.8755555005478</v>
      </c>
      <c r="AG57" s="48">
        <f>AC57+(X57*($S57-$T57)*$C57)-X57</f>
        <v>4801.5559545182523</v>
      </c>
      <c r="AH57" s="49">
        <f>AD57+(Y57*($S57-$T57)*$C57)-Y57</f>
        <v>2830.1886792452833</v>
      </c>
      <c r="AI57" s="26">
        <f t="shared" si="52"/>
        <v>0</v>
      </c>
      <c r="AJ57" s="27">
        <f t="shared" si="53"/>
        <v>0</v>
      </c>
      <c r="AK57" s="27">
        <f t="shared" si="54"/>
        <v>1</v>
      </c>
      <c r="AL57" s="28">
        <f t="shared" si="55"/>
        <v>1</v>
      </c>
      <c r="AM57" s="13"/>
      <c r="AN57" s="13"/>
    </row>
    <row r="58" spans="1:40">
      <c r="A58" s="7" t="s">
        <v>104</v>
      </c>
      <c r="B58" s="7" t="s">
        <v>103</v>
      </c>
      <c r="C58" s="14">
        <v>45425</v>
      </c>
      <c r="D58" s="41">
        <v>8205</v>
      </c>
      <c r="E58" s="42">
        <v>25973</v>
      </c>
      <c r="F58" s="42">
        <v>6343</v>
      </c>
      <c r="G58" s="43">
        <v>2974</v>
      </c>
      <c r="I58" s="35">
        <f t="shared" si="36"/>
        <v>0.1806274078150798</v>
      </c>
      <c r="J58" s="36">
        <f t="shared" si="37"/>
        <v>0.57177765547605941</v>
      </c>
      <c r="K58" s="36">
        <f t="shared" si="38"/>
        <v>0.13963676389653273</v>
      </c>
      <c r="L58" s="37">
        <f t="shared" si="39"/>
        <v>6.5470555861309856E-2</v>
      </c>
      <c r="N58" s="35">
        <f t="shared" si="28"/>
        <v>0.3843833639610692</v>
      </c>
      <c r="O58" s="36">
        <f t="shared" si="29"/>
        <v>0.42203410424090421</v>
      </c>
      <c r="P58" s="36">
        <f t="shared" si="30"/>
        <v>0.11699070583790894</v>
      </c>
      <c r="Q58" s="37">
        <f t="shared" si="31"/>
        <v>5.2941150292164306E-2</v>
      </c>
      <c r="S58" s="35">
        <f t="shared" si="6"/>
        <v>0.42203410424090421</v>
      </c>
      <c r="T58" s="37">
        <f t="shared" si="7"/>
        <v>0.3843833639610692</v>
      </c>
      <c r="V58" s="26">
        <f t="shared" si="8"/>
        <v>0</v>
      </c>
      <c r="W58" s="27">
        <f t="shared" si="9"/>
        <v>1</v>
      </c>
      <c r="X58" s="27">
        <f t="shared" si="10"/>
        <v>0</v>
      </c>
      <c r="Y58" s="28">
        <f t="shared" si="11"/>
        <v>0</v>
      </c>
      <c r="AA58" s="47">
        <f t="shared" si="32"/>
        <v>17460.61430793157</v>
      </c>
      <c r="AB58" s="48">
        <f t="shared" si="33"/>
        <v>0</v>
      </c>
      <c r="AC58" s="48">
        <f t="shared" si="34"/>
        <v>5314.3028126870131</v>
      </c>
      <c r="AD58" s="49">
        <f t="shared" si="35"/>
        <v>2404.8517520215637</v>
      </c>
      <c r="AE58" s="47">
        <f t="shared" ref="AE58:AE78" si="56">AA58+(V58*($S58-$T58)*$C58)-V58</f>
        <v>17460.61430793157</v>
      </c>
      <c r="AF58" s="48">
        <f t="shared" ref="AF58:AF78" si="57">AB58+(W58*($S58-$T58)*$C58)-W58</f>
        <v>1709.2848772115051</v>
      </c>
      <c r="AG58" s="48">
        <f t="shared" ref="AG58:AG78" si="58">AC58+(X58*($S58-$T58)*$C58)-X58</f>
        <v>5314.3028126870131</v>
      </c>
      <c r="AH58" s="49">
        <f t="shared" ref="AH58:AH78" si="59">AD58+(Y58*($S58-$T58)*$C58)-Y58</f>
        <v>2404.8517520215637</v>
      </c>
      <c r="AI58" s="26">
        <f t="shared" si="52"/>
        <v>0</v>
      </c>
      <c r="AJ58" s="27">
        <f t="shared" si="53"/>
        <v>0</v>
      </c>
      <c r="AK58" s="27">
        <f t="shared" si="54"/>
        <v>1</v>
      </c>
      <c r="AL58" s="28">
        <f t="shared" si="55"/>
        <v>1</v>
      </c>
      <c r="AM58" s="13"/>
      <c r="AN58" s="13"/>
    </row>
    <row r="59" spans="1:40">
      <c r="A59" s="7" t="s">
        <v>102</v>
      </c>
      <c r="B59" s="7" t="s">
        <v>99</v>
      </c>
      <c r="C59" s="14">
        <v>40405</v>
      </c>
      <c r="D59" s="41">
        <v>6640</v>
      </c>
      <c r="E59" s="42">
        <v>23436</v>
      </c>
      <c r="F59" s="42">
        <v>5131</v>
      </c>
      <c r="G59" s="43">
        <v>2873</v>
      </c>
      <c r="I59" s="35">
        <f t="shared" si="36"/>
        <v>0.16433609701769583</v>
      </c>
      <c r="J59" s="36">
        <f t="shared" si="37"/>
        <v>0.58002722435342158</v>
      </c>
      <c r="K59" s="36">
        <f t="shared" si="38"/>
        <v>0.12698923400569237</v>
      </c>
      <c r="L59" s="37">
        <f t="shared" si="39"/>
        <v>7.1105061254795196E-2</v>
      </c>
      <c r="N59" s="35">
        <f t="shared" si="28"/>
        <v>0.3497147113829141</v>
      </c>
      <c r="O59" s="36">
        <f t="shared" si="29"/>
        <v>0.42812318341038036</v>
      </c>
      <c r="P59" s="36">
        <f t="shared" si="30"/>
        <v>0.10639433130339276</v>
      </c>
      <c r="Q59" s="37">
        <f t="shared" si="31"/>
        <v>5.7497354114389644E-2</v>
      </c>
      <c r="S59" s="35">
        <f t="shared" si="6"/>
        <v>0.42812318341038036</v>
      </c>
      <c r="T59" s="37">
        <f t="shared" si="7"/>
        <v>0.3497147113829141</v>
      </c>
      <c r="V59" s="26">
        <f t="shared" si="8"/>
        <v>0</v>
      </c>
      <c r="W59" s="27">
        <f t="shared" si="9"/>
        <v>1</v>
      </c>
      <c r="X59" s="27">
        <f t="shared" si="10"/>
        <v>0</v>
      </c>
      <c r="Y59" s="28">
        <f t="shared" si="11"/>
        <v>0</v>
      </c>
      <c r="AA59" s="47">
        <f t="shared" si="32"/>
        <v>14130.222913426644</v>
      </c>
      <c r="AB59" s="48">
        <f t="shared" si="33"/>
        <v>0</v>
      </c>
      <c r="AC59" s="48">
        <f t="shared" si="34"/>
        <v>4298.8629563135846</v>
      </c>
      <c r="AD59" s="49">
        <f t="shared" si="35"/>
        <v>2323.1805929919137</v>
      </c>
      <c r="AE59" s="47">
        <f t="shared" si="56"/>
        <v>14130.222913426644</v>
      </c>
      <c r="AF59" s="48">
        <f t="shared" si="57"/>
        <v>3167.094312269774</v>
      </c>
      <c r="AG59" s="48">
        <f t="shared" si="58"/>
        <v>4298.8629563135846</v>
      </c>
      <c r="AH59" s="49">
        <f t="shared" si="59"/>
        <v>2323.1805929919137</v>
      </c>
      <c r="AI59" s="26">
        <f t="shared" si="52"/>
        <v>0</v>
      </c>
      <c r="AJ59" s="27">
        <f t="shared" si="53"/>
        <v>0</v>
      </c>
      <c r="AK59" s="27">
        <f t="shared" si="54"/>
        <v>1</v>
      </c>
      <c r="AL59" s="28">
        <f t="shared" si="55"/>
        <v>1</v>
      </c>
      <c r="AM59" s="13"/>
      <c r="AN59" s="13"/>
    </row>
    <row r="60" spans="1:40">
      <c r="A60" s="7" t="s">
        <v>101</v>
      </c>
      <c r="B60" s="7" t="s">
        <v>99</v>
      </c>
      <c r="C60" s="14">
        <v>56073</v>
      </c>
      <c r="D60" s="41">
        <v>7814</v>
      </c>
      <c r="E60" s="42">
        <v>33161</v>
      </c>
      <c r="F60" s="42">
        <v>8528</v>
      </c>
      <c r="G60" s="43">
        <v>3680</v>
      </c>
      <c r="I60" s="35">
        <f t="shared" si="36"/>
        <v>0.13935405631944073</v>
      </c>
      <c r="J60" s="36">
        <f t="shared" si="37"/>
        <v>0.59138979544522319</v>
      </c>
      <c r="K60" s="36">
        <f t="shared" si="38"/>
        <v>0.15208745742157545</v>
      </c>
      <c r="L60" s="37">
        <f t="shared" si="39"/>
        <v>6.5628733971786785E-2</v>
      </c>
      <c r="N60" s="35">
        <f t="shared" si="28"/>
        <v>0.29655178910902236</v>
      </c>
      <c r="O60" s="36">
        <f t="shared" si="29"/>
        <v>0.4365099968275809</v>
      </c>
      <c r="P60" s="36">
        <f t="shared" si="30"/>
        <v>0.12742216660096087</v>
      </c>
      <c r="Q60" s="37">
        <f t="shared" si="31"/>
        <v>5.3069057120043221E-2</v>
      </c>
      <c r="S60" s="35">
        <f t="shared" si="6"/>
        <v>0.4365099968275809</v>
      </c>
      <c r="T60" s="37">
        <f t="shared" si="7"/>
        <v>0.29655178910902236</v>
      </c>
      <c r="V60" s="26">
        <f t="shared" si="8"/>
        <v>0</v>
      </c>
      <c r="W60" s="27">
        <f t="shared" si="9"/>
        <v>1</v>
      </c>
      <c r="X60" s="27">
        <f t="shared" si="10"/>
        <v>0</v>
      </c>
      <c r="Y60" s="28">
        <f t="shared" si="11"/>
        <v>0</v>
      </c>
      <c r="AA60" s="47">
        <f t="shared" si="32"/>
        <v>16628.548470710211</v>
      </c>
      <c r="AB60" s="48">
        <f t="shared" si="33"/>
        <v>0</v>
      </c>
      <c r="AC60" s="48">
        <f t="shared" si="34"/>
        <v>7144.9431478156785</v>
      </c>
      <c r="AD60" s="49">
        <f t="shared" si="35"/>
        <v>2975.7412398921833</v>
      </c>
      <c r="AE60" s="47">
        <f t="shared" si="56"/>
        <v>16628.548470710211</v>
      </c>
      <c r="AF60" s="48">
        <f t="shared" si="57"/>
        <v>7846.8765814027338</v>
      </c>
      <c r="AG60" s="48">
        <f t="shared" si="58"/>
        <v>7144.9431478156785</v>
      </c>
      <c r="AH60" s="49">
        <f t="shared" si="59"/>
        <v>2975.7412398921833</v>
      </c>
      <c r="AI60" s="26">
        <f t="shared" si="52"/>
        <v>0</v>
      </c>
      <c r="AJ60" s="27">
        <f t="shared" si="53"/>
        <v>0</v>
      </c>
      <c r="AK60" s="27">
        <f t="shared" si="54"/>
        <v>1</v>
      </c>
      <c r="AL60" s="28">
        <f t="shared" si="55"/>
        <v>1</v>
      </c>
      <c r="AM60" s="13"/>
      <c r="AN60" s="13"/>
    </row>
    <row r="61" spans="1:40">
      <c r="A61" s="7" t="s">
        <v>100</v>
      </c>
      <c r="B61" s="7" t="s">
        <v>99</v>
      </c>
      <c r="C61" s="14">
        <v>43360</v>
      </c>
      <c r="D61" s="41">
        <v>5061</v>
      </c>
      <c r="E61" s="42">
        <v>26985</v>
      </c>
      <c r="F61" s="42">
        <v>8073</v>
      </c>
      <c r="G61" s="43">
        <v>1771</v>
      </c>
      <c r="I61" s="35">
        <f t="shared" si="36"/>
        <v>0.11672047970479704</v>
      </c>
      <c r="J61" s="36">
        <f t="shared" si="37"/>
        <v>0.62234778597785978</v>
      </c>
      <c r="K61" s="36">
        <f t="shared" si="38"/>
        <v>0.18618542435424354</v>
      </c>
      <c r="L61" s="37">
        <f t="shared" si="39"/>
        <v>4.0844095940959411E-2</v>
      </c>
      <c r="N61" s="35">
        <f t="shared" si="28"/>
        <v>0.24838650554079411</v>
      </c>
      <c r="O61" s="36">
        <f t="shared" si="29"/>
        <v>0.459360361262794</v>
      </c>
      <c r="P61" s="36">
        <f t="shared" si="30"/>
        <v>0.15599018198440512</v>
      </c>
      <c r="Q61" s="37">
        <f t="shared" si="31"/>
        <v>3.3027570841746158E-2</v>
      </c>
      <c r="S61" s="35">
        <f t="shared" si="6"/>
        <v>0.459360361262794</v>
      </c>
      <c r="T61" s="37">
        <f t="shared" si="7"/>
        <v>0.24838650554079411</v>
      </c>
      <c r="V61" s="26">
        <f t="shared" si="8"/>
        <v>0</v>
      </c>
      <c r="W61" s="27">
        <f t="shared" si="9"/>
        <v>1</v>
      </c>
      <c r="X61" s="27">
        <f t="shared" si="10"/>
        <v>0</v>
      </c>
      <c r="Y61" s="28">
        <f t="shared" si="11"/>
        <v>0</v>
      </c>
      <c r="AA61" s="47">
        <f t="shared" si="32"/>
        <v>10770.038880248832</v>
      </c>
      <c r="AB61" s="48">
        <f t="shared" si="33"/>
        <v>0</v>
      </c>
      <c r="AC61" s="48">
        <f t="shared" si="34"/>
        <v>6763.7342908438059</v>
      </c>
      <c r="AD61" s="49">
        <f t="shared" si="35"/>
        <v>1432.0754716981135</v>
      </c>
      <c r="AE61" s="47">
        <f t="shared" si="56"/>
        <v>10770.038880248832</v>
      </c>
      <c r="AF61" s="48">
        <f t="shared" si="57"/>
        <v>9146.8263841059161</v>
      </c>
      <c r="AG61" s="48">
        <f t="shared" si="58"/>
        <v>6763.7342908438059</v>
      </c>
      <c r="AH61" s="49">
        <f t="shared" si="59"/>
        <v>1432.0754716981135</v>
      </c>
      <c r="AI61" s="26">
        <f t="shared" si="52"/>
        <v>0</v>
      </c>
      <c r="AJ61" s="27">
        <f t="shared" si="53"/>
        <v>0</v>
      </c>
      <c r="AK61" s="27">
        <f t="shared" si="54"/>
        <v>1</v>
      </c>
      <c r="AL61" s="28">
        <f t="shared" si="55"/>
        <v>1</v>
      </c>
      <c r="AM61" s="13"/>
      <c r="AN61" s="13"/>
    </row>
    <row r="62" spans="1:40">
      <c r="A62" s="7" t="s">
        <v>98</v>
      </c>
      <c r="B62" s="7" t="s">
        <v>97</v>
      </c>
      <c r="C62" s="14">
        <v>40101</v>
      </c>
      <c r="D62" s="41">
        <v>5818</v>
      </c>
      <c r="E62" s="42">
        <v>22779</v>
      </c>
      <c r="F62" s="42">
        <v>9080</v>
      </c>
      <c r="G62" s="43">
        <v>1226</v>
      </c>
      <c r="I62" s="35">
        <f t="shared" si="36"/>
        <v>0.1450836637490337</v>
      </c>
      <c r="J62" s="36">
        <f t="shared" si="37"/>
        <v>0.56804069723947037</v>
      </c>
      <c r="K62" s="36">
        <f t="shared" si="38"/>
        <v>0.22642826862173013</v>
      </c>
      <c r="L62" s="37">
        <f t="shared" si="39"/>
        <v>3.0572803670731404E-2</v>
      </c>
      <c r="N62" s="35">
        <f t="shared" si="28"/>
        <v>0.30874465510097632</v>
      </c>
      <c r="O62" s="36">
        <f t="shared" si="29"/>
        <v>0.41927582257868812</v>
      </c>
      <c r="P62" s="36">
        <f t="shared" si="30"/>
        <v>0.18970650871958239</v>
      </c>
      <c r="Q62" s="37">
        <f t="shared" si="31"/>
        <v>2.4721943669055044E-2</v>
      </c>
      <c r="S62" s="35">
        <f t="shared" si="6"/>
        <v>0.41927582257868812</v>
      </c>
      <c r="T62" s="37">
        <f t="shared" si="7"/>
        <v>0.30874465510097632</v>
      </c>
      <c r="V62" s="26">
        <f t="shared" si="8"/>
        <v>0</v>
      </c>
      <c r="W62" s="27">
        <f t="shared" si="9"/>
        <v>1</v>
      </c>
      <c r="X62" s="27">
        <f t="shared" si="10"/>
        <v>0</v>
      </c>
      <c r="Y62" s="28">
        <f t="shared" si="11"/>
        <v>0</v>
      </c>
      <c r="AA62" s="47">
        <f t="shared" si="32"/>
        <v>12380.969414204252</v>
      </c>
      <c r="AB62" s="48">
        <f t="shared" si="33"/>
        <v>0</v>
      </c>
      <c r="AC62" s="48">
        <f t="shared" si="34"/>
        <v>7607.4207061639736</v>
      </c>
      <c r="AD62" s="49">
        <f t="shared" si="35"/>
        <v>991.37466307277634</v>
      </c>
      <c r="AE62" s="47">
        <f t="shared" si="56"/>
        <v>12380.969414204252</v>
      </c>
      <c r="AF62" s="48">
        <f t="shared" si="57"/>
        <v>4431.4103470237205</v>
      </c>
      <c r="AG62" s="48">
        <f t="shared" si="58"/>
        <v>7607.4207061639736</v>
      </c>
      <c r="AH62" s="49">
        <f t="shared" si="59"/>
        <v>991.37466307277634</v>
      </c>
      <c r="AI62" s="26">
        <f t="shared" si="52"/>
        <v>0</v>
      </c>
      <c r="AJ62" s="27">
        <f t="shared" si="53"/>
        <v>0</v>
      </c>
      <c r="AK62" s="27">
        <f t="shared" si="54"/>
        <v>1</v>
      </c>
      <c r="AL62" s="28">
        <f t="shared" si="55"/>
        <v>1</v>
      </c>
      <c r="AM62" s="13"/>
      <c r="AN62" s="13"/>
    </row>
    <row r="63" spans="1:40">
      <c r="A63" s="7" t="s">
        <v>96</v>
      </c>
      <c r="B63" s="7" t="s">
        <v>95</v>
      </c>
      <c r="C63" s="14">
        <v>43703</v>
      </c>
      <c r="D63" s="41">
        <v>6398</v>
      </c>
      <c r="E63" s="42">
        <v>24080</v>
      </c>
      <c r="F63" s="42">
        <v>9610</v>
      </c>
      <c r="G63" s="43">
        <v>1871</v>
      </c>
      <c r="I63" s="35">
        <f t="shared" si="36"/>
        <v>0.14639727249845549</v>
      </c>
      <c r="J63" s="36">
        <f t="shared" si="37"/>
        <v>0.55099192275129849</v>
      </c>
      <c r="K63" s="36">
        <f t="shared" si="38"/>
        <v>0.21989337116445096</v>
      </c>
      <c r="L63" s="37">
        <f t="shared" si="39"/>
        <v>4.2811706290186026E-2</v>
      </c>
      <c r="N63" s="35">
        <f t="shared" si="28"/>
        <v>0.3115400744459097</v>
      </c>
      <c r="O63" s="36">
        <f t="shared" si="29"/>
        <v>0.40669197254430695</v>
      </c>
      <c r="P63" s="36">
        <f t="shared" si="30"/>
        <v>0.18423143005998285</v>
      </c>
      <c r="Q63" s="37">
        <f t="shared" si="31"/>
        <v>3.461863042333102E-2</v>
      </c>
      <c r="S63" s="35">
        <f t="shared" si="6"/>
        <v>0.40669197254430695</v>
      </c>
      <c r="T63" s="37">
        <f t="shared" si="7"/>
        <v>0.3115400744459097</v>
      </c>
      <c r="V63" s="26">
        <f t="shared" si="8"/>
        <v>0</v>
      </c>
      <c r="W63" s="27">
        <f t="shared" si="9"/>
        <v>1</v>
      </c>
      <c r="X63" s="27">
        <f t="shared" si="10"/>
        <v>0</v>
      </c>
      <c r="Y63" s="28">
        <f t="shared" si="11"/>
        <v>0</v>
      </c>
      <c r="AA63" s="47">
        <f t="shared" si="32"/>
        <v>13615.235873509591</v>
      </c>
      <c r="AB63" s="48">
        <f t="shared" si="33"/>
        <v>0</v>
      </c>
      <c r="AC63" s="48">
        <f t="shared" si="34"/>
        <v>8051.466187911431</v>
      </c>
      <c r="AD63" s="49">
        <f t="shared" si="35"/>
        <v>1512.9380053908355</v>
      </c>
      <c r="AE63" s="47">
        <f t="shared" si="56"/>
        <v>13615.235873509591</v>
      </c>
      <c r="AF63" s="48">
        <f t="shared" si="57"/>
        <v>4157.4234025942551</v>
      </c>
      <c r="AG63" s="48">
        <f t="shared" si="58"/>
        <v>8051.466187911431</v>
      </c>
      <c r="AH63" s="49">
        <f t="shared" si="59"/>
        <v>1512.9380053908355</v>
      </c>
      <c r="AI63" s="26">
        <f t="shared" si="52"/>
        <v>0</v>
      </c>
      <c r="AJ63" s="27">
        <f t="shared" si="53"/>
        <v>0</v>
      </c>
      <c r="AK63" s="27">
        <f t="shared" si="54"/>
        <v>1</v>
      </c>
      <c r="AL63" s="28">
        <f t="shared" si="55"/>
        <v>1</v>
      </c>
      <c r="AM63" s="13"/>
      <c r="AN63" s="13"/>
    </row>
    <row r="64" spans="1:40">
      <c r="A64" s="7" t="s">
        <v>94</v>
      </c>
      <c r="B64" s="7" t="s">
        <v>93</v>
      </c>
      <c r="C64" s="14">
        <v>43974</v>
      </c>
      <c r="D64" s="41">
        <v>5849</v>
      </c>
      <c r="E64" s="42">
        <v>24558</v>
      </c>
      <c r="F64" s="42">
        <v>10051</v>
      </c>
      <c r="G64" s="43">
        <v>2102</v>
      </c>
      <c r="I64" s="35">
        <f t="shared" si="36"/>
        <v>0.13301041524537227</v>
      </c>
      <c r="J64" s="36">
        <f t="shared" si="37"/>
        <v>0.55846636648928916</v>
      </c>
      <c r="K64" s="36">
        <f t="shared" si="38"/>
        <v>0.22856688042934462</v>
      </c>
      <c r="L64" s="37">
        <f t="shared" si="39"/>
        <v>4.7800973302405965E-2</v>
      </c>
      <c r="N64" s="35">
        <f t="shared" si="28"/>
        <v>0.2830522315097217</v>
      </c>
      <c r="O64" s="36">
        <f t="shared" si="29"/>
        <v>0.41220892504752349</v>
      </c>
      <c r="P64" s="36">
        <f t="shared" si="30"/>
        <v>0.19149828402219177</v>
      </c>
      <c r="Q64" s="37">
        <f t="shared" si="31"/>
        <v>3.865307814210725E-2</v>
      </c>
      <c r="S64" s="35">
        <f t="shared" si="6"/>
        <v>0.41220892504752349</v>
      </c>
      <c r="T64" s="37">
        <f t="shared" si="7"/>
        <v>0.2830522315097217</v>
      </c>
      <c r="V64" s="26">
        <f t="shared" si="8"/>
        <v>0</v>
      </c>
      <c r="W64" s="27">
        <f t="shared" si="9"/>
        <v>1</v>
      </c>
      <c r="X64" s="27">
        <f t="shared" si="10"/>
        <v>0</v>
      </c>
      <c r="Y64" s="28">
        <f t="shared" si="11"/>
        <v>0</v>
      </c>
      <c r="AA64" s="47">
        <f t="shared" si="32"/>
        <v>12446.938828408502</v>
      </c>
      <c r="AB64" s="48">
        <f t="shared" si="33"/>
        <v>0</v>
      </c>
      <c r="AC64" s="48">
        <f t="shared" si="34"/>
        <v>8420.9455415918601</v>
      </c>
      <c r="AD64" s="49">
        <f t="shared" si="35"/>
        <v>1699.7304582210243</v>
      </c>
      <c r="AE64" s="47">
        <f t="shared" si="56"/>
        <v>12446.938828408502</v>
      </c>
      <c r="AF64" s="48">
        <f t="shared" si="57"/>
        <v>5678.5364416312959</v>
      </c>
      <c r="AG64" s="48">
        <f t="shared" si="58"/>
        <v>8420.9455415918601</v>
      </c>
      <c r="AH64" s="49">
        <f t="shared" si="59"/>
        <v>1699.7304582210243</v>
      </c>
      <c r="AI64" s="26">
        <f t="shared" si="52"/>
        <v>0</v>
      </c>
      <c r="AJ64" s="27">
        <f t="shared" si="53"/>
        <v>0</v>
      </c>
      <c r="AK64" s="27">
        <f t="shared" si="54"/>
        <v>1</v>
      </c>
      <c r="AL64" s="28">
        <f t="shared" si="55"/>
        <v>1</v>
      </c>
      <c r="AM64" s="13"/>
      <c r="AN64" s="13"/>
    </row>
    <row r="65" spans="1:40">
      <c r="A65" s="7" t="s">
        <v>92</v>
      </c>
      <c r="B65" s="7" t="s">
        <v>91</v>
      </c>
      <c r="C65" s="14">
        <v>56337</v>
      </c>
      <c r="D65" s="41">
        <v>11449</v>
      </c>
      <c r="E65" s="42">
        <v>27803</v>
      </c>
      <c r="F65" s="42">
        <v>11794</v>
      </c>
      <c r="G65" s="43">
        <v>3836</v>
      </c>
      <c r="I65" s="35">
        <f t="shared" si="36"/>
        <v>0.20322345882812362</v>
      </c>
      <c r="J65" s="36">
        <f t="shared" si="37"/>
        <v>0.49351225659868292</v>
      </c>
      <c r="K65" s="36">
        <f t="shared" si="38"/>
        <v>0.20934732058860075</v>
      </c>
      <c r="L65" s="37">
        <f t="shared" si="39"/>
        <v>6.8090242646928312E-2</v>
      </c>
      <c r="N65" s="35">
        <f t="shared" si="28"/>
        <v>0.43246879133719407</v>
      </c>
      <c r="O65" s="36">
        <f t="shared" si="29"/>
        <v>0.36426572663480578</v>
      </c>
      <c r="P65" s="36">
        <f t="shared" si="30"/>
        <v>0.17539572042132917</v>
      </c>
      <c r="Q65" s="37">
        <f t="shared" si="31"/>
        <v>5.505949540182882E-2</v>
      </c>
      <c r="S65" s="35">
        <f t="shared" si="6"/>
        <v>0.43246879133719407</v>
      </c>
      <c r="T65" s="37">
        <f t="shared" si="7"/>
        <v>0.36426572663480578</v>
      </c>
      <c r="V65" s="26">
        <f t="shared" si="8"/>
        <v>1</v>
      </c>
      <c r="W65" s="27">
        <f t="shared" si="9"/>
        <v>0</v>
      </c>
      <c r="X65" s="27">
        <f t="shared" si="10"/>
        <v>0</v>
      </c>
      <c r="Y65" s="28">
        <f t="shared" si="11"/>
        <v>0</v>
      </c>
      <c r="AA65" s="47">
        <f t="shared" si="32"/>
        <v>0</v>
      </c>
      <c r="AB65" s="48">
        <f t="shared" si="33"/>
        <v>20521.638241425055</v>
      </c>
      <c r="AC65" s="48">
        <f t="shared" si="34"/>
        <v>9881.2687013764207</v>
      </c>
      <c r="AD65" s="49">
        <f t="shared" si="35"/>
        <v>3101.8867924528304</v>
      </c>
      <c r="AE65" s="47">
        <f t="shared" si="56"/>
        <v>3841.3560561384493</v>
      </c>
      <c r="AF65" s="48">
        <f t="shared" si="57"/>
        <v>20521.638241425055</v>
      </c>
      <c r="AG65" s="48">
        <f t="shared" si="58"/>
        <v>9881.2687013764207</v>
      </c>
      <c r="AH65" s="49">
        <f t="shared" si="59"/>
        <v>3101.8867924528304</v>
      </c>
      <c r="AI65" s="26">
        <f t="shared" si="52"/>
        <v>0</v>
      </c>
      <c r="AJ65" s="27">
        <f t="shared" si="53"/>
        <v>0</v>
      </c>
      <c r="AK65" s="27">
        <f t="shared" si="54"/>
        <v>1</v>
      </c>
      <c r="AL65" s="28">
        <f t="shared" si="55"/>
        <v>1</v>
      </c>
      <c r="AM65" s="13"/>
      <c r="AN65" s="13"/>
    </row>
    <row r="66" spans="1:40">
      <c r="A66" s="7" t="s">
        <v>90</v>
      </c>
      <c r="B66" s="7" t="s">
        <v>89</v>
      </c>
      <c r="C66" s="14">
        <v>54358</v>
      </c>
      <c r="D66" s="41">
        <v>12192</v>
      </c>
      <c r="E66" s="42">
        <v>24559</v>
      </c>
      <c r="F66" s="42">
        <v>13151</v>
      </c>
      <c r="G66" s="43">
        <v>3303</v>
      </c>
      <c r="I66" s="35">
        <f t="shared" si="36"/>
        <v>0.22429081275985135</v>
      </c>
      <c r="J66" s="36">
        <f t="shared" si="37"/>
        <v>0.45180102284852275</v>
      </c>
      <c r="K66" s="36">
        <f t="shared" si="38"/>
        <v>0.2419331101217852</v>
      </c>
      <c r="L66" s="37">
        <f t="shared" si="39"/>
        <v>6.0763825011957762E-2</v>
      </c>
      <c r="N66" s="35">
        <f t="shared" si="28"/>
        <v>0.47730108158589413</v>
      </c>
      <c r="O66" s="36">
        <f t="shared" si="29"/>
        <v>0.33347829903259357</v>
      </c>
      <c r="P66" s="36">
        <f t="shared" si="30"/>
        <v>0.20269680082016714</v>
      </c>
      <c r="Q66" s="37">
        <f t="shared" si="31"/>
        <v>4.9135168473281206E-2</v>
      </c>
      <c r="S66" s="35">
        <f t="shared" si="6"/>
        <v>0.47730108158589413</v>
      </c>
      <c r="T66" s="37">
        <f t="shared" si="7"/>
        <v>0.33347829903259357</v>
      </c>
      <c r="V66" s="26">
        <f t="shared" si="8"/>
        <v>1</v>
      </c>
      <c r="W66" s="27">
        <f t="shared" si="9"/>
        <v>0</v>
      </c>
      <c r="X66" s="27">
        <f t="shared" si="10"/>
        <v>0</v>
      </c>
      <c r="Y66" s="28">
        <f t="shared" si="11"/>
        <v>0</v>
      </c>
      <c r="AA66" s="47">
        <f t="shared" si="32"/>
        <v>0</v>
      </c>
      <c r="AB66" s="48">
        <f t="shared" si="33"/>
        <v>18127.213378813722</v>
      </c>
      <c r="AC66" s="48">
        <f t="shared" si="34"/>
        <v>11018.192698982646</v>
      </c>
      <c r="AD66" s="49">
        <f t="shared" si="35"/>
        <v>2670.8894878706196</v>
      </c>
      <c r="AE66" s="47">
        <f t="shared" si="56"/>
        <v>7816.9188140323113</v>
      </c>
      <c r="AF66" s="48">
        <f t="shared" si="57"/>
        <v>18127.213378813722</v>
      </c>
      <c r="AG66" s="48">
        <f t="shared" si="58"/>
        <v>11018.192698982646</v>
      </c>
      <c r="AH66" s="49">
        <f t="shared" si="59"/>
        <v>2670.8894878706196</v>
      </c>
      <c r="AI66" s="26">
        <f t="shared" si="52"/>
        <v>0</v>
      </c>
      <c r="AJ66" s="27">
        <f t="shared" si="53"/>
        <v>0</v>
      </c>
      <c r="AK66" s="27">
        <f t="shared" si="54"/>
        <v>1</v>
      </c>
      <c r="AL66" s="28">
        <f t="shared" si="55"/>
        <v>1</v>
      </c>
      <c r="AM66" s="13"/>
      <c r="AN66" s="13"/>
    </row>
    <row r="67" spans="1:40">
      <c r="A67" s="7" t="s">
        <v>88</v>
      </c>
      <c r="B67" s="7" t="s">
        <v>87</v>
      </c>
      <c r="C67" s="14">
        <v>51038</v>
      </c>
      <c r="D67" s="41">
        <v>10362</v>
      </c>
      <c r="E67" s="42">
        <v>21672</v>
      </c>
      <c r="F67" s="42">
        <v>15446</v>
      </c>
      <c r="G67" s="43">
        <v>2630</v>
      </c>
      <c r="I67" s="35">
        <f t="shared" si="36"/>
        <v>0.20302519691210472</v>
      </c>
      <c r="J67" s="36">
        <f t="shared" si="37"/>
        <v>0.42462478937262432</v>
      </c>
      <c r="K67" s="36">
        <f t="shared" si="38"/>
        <v>0.30263725067596692</v>
      </c>
      <c r="L67" s="37">
        <f t="shared" si="39"/>
        <v>5.1530232375876797E-2</v>
      </c>
      <c r="N67" s="35">
        <f t="shared" si="28"/>
        <v>0.43204688093529797</v>
      </c>
      <c r="O67" s="36">
        <f t="shared" si="29"/>
        <v>0.31341928266181007</v>
      </c>
      <c r="P67" s="36">
        <f t="shared" si="30"/>
        <v>0.25355604485119909</v>
      </c>
      <c r="Q67" s="37">
        <f t="shared" si="31"/>
        <v>4.1668651516881504E-2</v>
      </c>
      <c r="S67" s="35">
        <f t="shared" si="6"/>
        <v>0.43204688093529797</v>
      </c>
      <c r="T67" s="37">
        <f t="shared" si="7"/>
        <v>0.31341928266181007</v>
      </c>
      <c r="V67" s="26">
        <f t="shared" si="8"/>
        <v>1</v>
      </c>
      <c r="W67" s="27">
        <f t="shared" si="9"/>
        <v>0</v>
      </c>
      <c r="X67" s="27">
        <f t="shared" si="10"/>
        <v>0</v>
      </c>
      <c r="Y67" s="28">
        <f t="shared" si="11"/>
        <v>0</v>
      </c>
      <c r="AA67" s="47">
        <f t="shared" si="32"/>
        <v>0</v>
      </c>
      <c r="AB67" s="48">
        <f t="shared" si="33"/>
        <v>15996.293348493462</v>
      </c>
      <c r="AC67" s="48">
        <f t="shared" si="34"/>
        <v>12940.9934171155</v>
      </c>
      <c r="AD67" s="49">
        <f t="shared" si="35"/>
        <v>2126.6846361185981</v>
      </c>
      <c r="AE67" s="47">
        <f t="shared" si="56"/>
        <v>6053.5153606822751</v>
      </c>
      <c r="AF67" s="48">
        <f t="shared" si="57"/>
        <v>15996.293348493462</v>
      </c>
      <c r="AG67" s="48">
        <f t="shared" si="58"/>
        <v>12940.9934171155</v>
      </c>
      <c r="AH67" s="49">
        <f t="shared" si="59"/>
        <v>2126.6846361185981</v>
      </c>
      <c r="AI67" s="26">
        <f t="shared" si="52"/>
        <v>0</v>
      </c>
      <c r="AJ67" s="27">
        <f t="shared" si="53"/>
        <v>0</v>
      </c>
      <c r="AK67" s="27">
        <f t="shared" si="54"/>
        <v>1</v>
      </c>
      <c r="AL67" s="28">
        <f t="shared" si="55"/>
        <v>1</v>
      </c>
      <c r="AM67" s="13"/>
      <c r="AN67" s="13"/>
    </row>
    <row r="68" spans="1:40">
      <c r="A68" s="7" t="s">
        <v>86</v>
      </c>
      <c r="B68" s="7" t="s">
        <v>85</v>
      </c>
      <c r="C68" s="14">
        <v>53701</v>
      </c>
      <c r="D68" s="41">
        <v>11211</v>
      </c>
      <c r="E68" s="42">
        <v>23814</v>
      </c>
      <c r="F68" s="42">
        <v>12101</v>
      </c>
      <c r="G68" s="43">
        <v>4648</v>
      </c>
      <c r="I68" s="35">
        <f t="shared" si="36"/>
        <v>0.20876706206588333</v>
      </c>
      <c r="J68" s="36">
        <f t="shared" si="37"/>
        <v>0.44345542913539787</v>
      </c>
      <c r="K68" s="36">
        <f t="shared" si="38"/>
        <v>0.22534031023630846</v>
      </c>
      <c r="L68" s="37">
        <f t="shared" si="39"/>
        <v>8.6553323029366303E-2</v>
      </c>
      <c r="N68" s="35">
        <f t="shared" si="28"/>
        <v>0.4442658319235101</v>
      </c>
      <c r="O68" s="36">
        <f t="shared" si="29"/>
        <v>0.32731834308932628</v>
      </c>
      <c r="P68" s="36">
        <f t="shared" si="30"/>
        <v>0.18879499361509985</v>
      </c>
      <c r="Q68" s="37">
        <f t="shared" si="31"/>
        <v>6.9989209996792159E-2</v>
      </c>
      <c r="S68" s="35">
        <f t="shared" si="6"/>
        <v>0.4442658319235101</v>
      </c>
      <c r="T68" s="37">
        <f t="shared" si="7"/>
        <v>0.32731834308932628</v>
      </c>
      <c r="V68" s="26">
        <f t="shared" si="8"/>
        <v>1</v>
      </c>
      <c r="W68" s="27">
        <f t="shared" si="9"/>
        <v>0</v>
      </c>
      <c r="X68" s="27">
        <f t="shared" si="10"/>
        <v>0</v>
      </c>
      <c r="Y68" s="28">
        <f t="shared" si="11"/>
        <v>0</v>
      </c>
      <c r="AA68" s="47">
        <f t="shared" si="32"/>
        <v>0</v>
      </c>
      <c r="AB68" s="48">
        <f t="shared" si="33"/>
        <v>17577.32234223991</v>
      </c>
      <c r="AC68" s="48">
        <f t="shared" si="34"/>
        <v>10138.479952124477</v>
      </c>
      <c r="AD68" s="49">
        <f t="shared" si="35"/>
        <v>3758.4905660377358</v>
      </c>
      <c r="AE68" s="47">
        <f t="shared" si="56"/>
        <v>6279.1970978845056</v>
      </c>
      <c r="AF68" s="48">
        <f t="shared" si="57"/>
        <v>17577.32234223991</v>
      </c>
      <c r="AG68" s="48">
        <f t="shared" si="58"/>
        <v>10138.479952124477</v>
      </c>
      <c r="AH68" s="49">
        <f t="shared" si="59"/>
        <v>3758.4905660377358</v>
      </c>
      <c r="AI68" s="26">
        <f t="shared" si="52"/>
        <v>0</v>
      </c>
      <c r="AJ68" s="27">
        <f t="shared" si="53"/>
        <v>0</v>
      </c>
      <c r="AK68" s="27">
        <f t="shared" si="54"/>
        <v>1</v>
      </c>
      <c r="AL68" s="28">
        <f t="shared" si="55"/>
        <v>1</v>
      </c>
      <c r="AM68" s="13"/>
      <c r="AN68" s="13"/>
    </row>
    <row r="69" spans="1:40">
      <c r="A69" s="7" t="s">
        <v>84</v>
      </c>
      <c r="B69" s="7" t="s">
        <v>83</v>
      </c>
      <c r="C69" s="14">
        <v>45638</v>
      </c>
      <c r="D69" s="41">
        <v>8034</v>
      </c>
      <c r="E69" s="42">
        <v>23177</v>
      </c>
      <c r="F69" s="42">
        <v>11180</v>
      </c>
      <c r="G69" s="43">
        <v>2020</v>
      </c>
      <c r="I69" s="35">
        <f t="shared" si="36"/>
        <v>0.17603751259914982</v>
      </c>
      <c r="J69" s="36">
        <f t="shared" si="37"/>
        <v>0.50784434024278013</v>
      </c>
      <c r="K69" s="36">
        <f t="shared" si="38"/>
        <v>0.24497129584994962</v>
      </c>
      <c r="L69" s="37">
        <f t="shared" si="39"/>
        <v>4.4261361146413075E-2</v>
      </c>
      <c r="N69" s="35">
        <f t="shared" si="28"/>
        <v>0.37461585755288229</v>
      </c>
      <c r="O69" s="36">
        <f t="shared" si="29"/>
        <v>0.37484436332113485</v>
      </c>
      <c r="P69" s="36">
        <f t="shared" si="30"/>
        <v>0.20524225864148982</v>
      </c>
      <c r="Q69" s="37">
        <f t="shared" si="31"/>
        <v>3.5790858069875801E-2</v>
      </c>
      <c r="S69" s="35">
        <f t="shared" si="6"/>
        <v>0.37484436332113485</v>
      </c>
      <c r="T69" s="37">
        <f t="shared" si="7"/>
        <v>0.37461585755288229</v>
      </c>
      <c r="V69" s="26">
        <f t="shared" si="8"/>
        <v>0</v>
      </c>
      <c r="W69" s="27">
        <f t="shared" si="9"/>
        <v>1</v>
      </c>
      <c r="X69" s="27">
        <f t="shared" si="10"/>
        <v>0</v>
      </c>
      <c r="Y69" s="28">
        <f t="shared" si="11"/>
        <v>0</v>
      </c>
      <c r="AA69" s="47">
        <f t="shared" si="32"/>
        <v>17096.718506998441</v>
      </c>
      <c r="AB69" s="48">
        <f t="shared" si="33"/>
        <v>0</v>
      </c>
      <c r="AC69" s="48">
        <f t="shared" si="34"/>
        <v>9366.8461998803123</v>
      </c>
      <c r="AD69" s="49">
        <f t="shared" si="35"/>
        <v>1633.4231805929919</v>
      </c>
      <c r="AE69" s="47">
        <f t="shared" si="56"/>
        <v>17096.718506998441</v>
      </c>
      <c r="AF69" s="48">
        <f t="shared" si="57"/>
        <v>9.4285462515104541</v>
      </c>
      <c r="AG69" s="48">
        <f t="shared" si="58"/>
        <v>9366.8461998803123</v>
      </c>
      <c r="AH69" s="49">
        <f t="shared" si="59"/>
        <v>1633.4231805929919</v>
      </c>
      <c r="AI69" s="26">
        <f t="shared" si="52"/>
        <v>0</v>
      </c>
      <c r="AJ69" s="27">
        <f t="shared" si="53"/>
        <v>0</v>
      </c>
      <c r="AK69" s="27">
        <f t="shared" si="54"/>
        <v>1</v>
      </c>
      <c r="AL69" s="28">
        <f t="shared" si="55"/>
        <v>1</v>
      </c>
      <c r="AM69" s="13"/>
      <c r="AN69" s="13"/>
    </row>
    <row r="70" spans="1:40">
      <c r="A70" s="7" t="s">
        <v>82</v>
      </c>
      <c r="B70" s="7" t="s">
        <v>81</v>
      </c>
      <c r="C70" s="14">
        <v>47413</v>
      </c>
      <c r="D70" s="41">
        <v>7017</v>
      </c>
      <c r="E70" s="42">
        <v>26376</v>
      </c>
      <c r="F70" s="42">
        <v>11133</v>
      </c>
      <c r="G70" s="43">
        <v>1620</v>
      </c>
      <c r="I70" s="35">
        <f t="shared" si="36"/>
        <v>0.14799738468352561</v>
      </c>
      <c r="J70" s="36">
        <f t="shared" si="37"/>
        <v>0.55630312361588596</v>
      </c>
      <c r="K70" s="36">
        <f t="shared" si="38"/>
        <v>0.23480901862358425</v>
      </c>
      <c r="L70" s="37">
        <f t="shared" si="39"/>
        <v>3.4167844262122202E-2</v>
      </c>
      <c r="N70" s="35">
        <f t="shared" si="28"/>
        <v>0.31494518617204387</v>
      </c>
      <c r="O70" s="36">
        <f t="shared" si="29"/>
        <v>0.41061221650253477</v>
      </c>
      <c r="P70" s="36">
        <f t="shared" si="30"/>
        <v>0.19672808262897543</v>
      </c>
      <c r="Q70" s="37">
        <f t="shared" si="31"/>
        <v>2.7628984578535472E-2</v>
      </c>
      <c r="S70" s="35">
        <f t="shared" si="6"/>
        <v>0.41061221650253477</v>
      </c>
      <c r="T70" s="37">
        <f t="shared" si="7"/>
        <v>0.31494518617204387</v>
      </c>
      <c r="V70" s="26">
        <f t="shared" si="8"/>
        <v>0</v>
      </c>
      <c r="W70" s="27">
        <f t="shared" si="9"/>
        <v>1</v>
      </c>
      <c r="X70" s="27">
        <f t="shared" si="10"/>
        <v>0</v>
      </c>
      <c r="Y70" s="28">
        <f t="shared" si="11"/>
        <v>0</v>
      </c>
      <c r="AA70" s="47">
        <f t="shared" si="32"/>
        <v>14932.496111975115</v>
      </c>
      <c r="AB70" s="48">
        <f t="shared" si="33"/>
        <v>0</v>
      </c>
      <c r="AC70" s="48">
        <f t="shared" si="34"/>
        <v>9327.4685816876117</v>
      </c>
      <c r="AD70" s="49">
        <f t="shared" si="35"/>
        <v>1309.9730458221022</v>
      </c>
      <c r="AE70" s="47">
        <f t="shared" si="56"/>
        <v>14932.496111975115</v>
      </c>
      <c r="AF70" s="48">
        <f t="shared" si="57"/>
        <v>4534.8609090595646</v>
      </c>
      <c r="AG70" s="48">
        <f t="shared" si="58"/>
        <v>9327.4685816876117</v>
      </c>
      <c r="AH70" s="49">
        <f t="shared" si="59"/>
        <v>1309.9730458221022</v>
      </c>
      <c r="AI70" s="26">
        <f t="shared" si="52"/>
        <v>0</v>
      </c>
      <c r="AJ70" s="27">
        <f t="shared" si="53"/>
        <v>0</v>
      </c>
      <c r="AK70" s="27">
        <f t="shared" si="54"/>
        <v>1</v>
      </c>
      <c r="AL70" s="28">
        <f t="shared" si="55"/>
        <v>1</v>
      </c>
      <c r="AM70" s="13"/>
      <c r="AN70" s="13"/>
    </row>
    <row r="71" spans="1:40">
      <c r="A71" s="7" t="s">
        <v>80</v>
      </c>
      <c r="B71" s="7" t="s">
        <v>79</v>
      </c>
      <c r="C71" s="14">
        <v>47405</v>
      </c>
      <c r="D71" s="41">
        <v>8445</v>
      </c>
      <c r="E71" s="42">
        <v>22584</v>
      </c>
      <c r="F71" s="42">
        <v>12199</v>
      </c>
      <c r="G71" s="43">
        <v>2683</v>
      </c>
      <c r="I71" s="35">
        <f t="shared" si="36"/>
        <v>0.17814576521463982</v>
      </c>
      <c r="J71" s="36">
        <f t="shared" si="37"/>
        <v>0.47640544246387512</v>
      </c>
      <c r="K71" s="36">
        <f t="shared" si="38"/>
        <v>0.25733572407973843</v>
      </c>
      <c r="L71" s="37">
        <f t="shared" si="39"/>
        <v>5.6597405336989766E-2</v>
      </c>
      <c r="N71" s="35">
        <f t="shared" si="28"/>
        <v>0.37910231529605826</v>
      </c>
      <c r="O71" s="36">
        <f t="shared" si="29"/>
        <v>0.35163903702800714</v>
      </c>
      <c r="P71" s="36">
        <f t="shared" si="30"/>
        <v>0.21560144447135476</v>
      </c>
      <c r="Q71" s="37">
        <f t="shared" si="31"/>
        <v>4.576609595983E-2</v>
      </c>
      <c r="S71" s="35">
        <f t="shared" ref="S71:S111" si="60">LARGE(N71:Q71, 1)</f>
        <v>0.37910231529605826</v>
      </c>
      <c r="T71" s="37">
        <f t="shared" ref="T71:T111" si="61">LARGE(N71:Q71,2)</f>
        <v>0.35163903702800714</v>
      </c>
      <c r="V71" s="26">
        <f t="shared" ref="V71:V111" si="62">IF(N71=$S71,1,0)</f>
        <v>1</v>
      </c>
      <c r="W71" s="27">
        <f t="shared" ref="W71:W111" si="63">IF(O71=$S71,1,0)</f>
        <v>0</v>
      </c>
      <c r="X71" s="27">
        <f t="shared" ref="X71:X111" si="64">IF(P71=$S71,1,0)</f>
        <v>0</v>
      </c>
      <c r="Y71" s="28">
        <f t="shared" ref="Y71:Y111" si="65">IF(Q71=$S71,1,0)</f>
        <v>0</v>
      </c>
      <c r="AA71" s="47">
        <f t="shared" si="32"/>
        <v>0</v>
      </c>
      <c r="AB71" s="48">
        <f t="shared" si="33"/>
        <v>16669.448550312678</v>
      </c>
      <c r="AC71" s="48">
        <f t="shared" si="34"/>
        <v>10220.586475164573</v>
      </c>
      <c r="AD71" s="49">
        <f t="shared" si="35"/>
        <v>2169.5417789757412</v>
      </c>
      <c r="AE71" s="47">
        <f t="shared" si="56"/>
        <v>1300.8967062969632</v>
      </c>
      <c r="AF71" s="48">
        <f t="shared" si="57"/>
        <v>16669.448550312678</v>
      </c>
      <c r="AG71" s="48">
        <f t="shared" si="58"/>
        <v>10220.586475164573</v>
      </c>
      <c r="AH71" s="49">
        <f t="shared" si="59"/>
        <v>2169.5417789757412</v>
      </c>
      <c r="AI71" s="26">
        <f t="shared" si="52"/>
        <v>0</v>
      </c>
      <c r="AJ71" s="27">
        <f t="shared" si="53"/>
        <v>0</v>
      </c>
      <c r="AK71" s="27">
        <f t="shared" si="54"/>
        <v>1</v>
      </c>
      <c r="AL71" s="28">
        <f t="shared" si="55"/>
        <v>1</v>
      </c>
      <c r="AM71" s="13"/>
      <c r="AN71" s="13"/>
    </row>
    <row r="72" spans="1:40">
      <c r="A72" s="7" t="s">
        <v>78</v>
      </c>
      <c r="B72" s="7" t="s">
        <v>77</v>
      </c>
      <c r="C72" s="14">
        <v>49697</v>
      </c>
      <c r="D72" s="41">
        <v>13376</v>
      </c>
      <c r="E72" s="42">
        <v>23193</v>
      </c>
      <c r="F72" s="42">
        <v>6315</v>
      </c>
      <c r="G72" s="43">
        <v>4993</v>
      </c>
      <c r="I72" s="35">
        <f t="shared" si="36"/>
        <v>0.26915105539569795</v>
      </c>
      <c r="J72" s="36">
        <f t="shared" si="37"/>
        <v>0.46668813006821336</v>
      </c>
      <c r="K72" s="36">
        <f t="shared" si="38"/>
        <v>0.12707004446948508</v>
      </c>
      <c r="L72" s="37">
        <f t="shared" si="39"/>
        <v>0.10046884117753586</v>
      </c>
      <c r="N72" s="35">
        <f t="shared" si="28"/>
        <v>0.57276572441645413</v>
      </c>
      <c r="O72" s="36">
        <f t="shared" si="29"/>
        <v>0.34446660348980312</v>
      </c>
      <c r="P72" s="36">
        <f t="shared" si="30"/>
        <v>0.10646203606060989</v>
      </c>
      <c r="Q72" s="37">
        <f t="shared" si="31"/>
        <v>8.1241650547872662E-2</v>
      </c>
      <c r="S72" s="35">
        <f t="shared" si="60"/>
        <v>0.57276572441645413</v>
      </c>
      <c r="T72" s="37">
        <f t="shared" si="61"/>
        <v>0.34446660348980312</v>
      </c>
      <c r="V72" s="26">
        <f t="shared" si="62"/>
        <v>1</v>
      </c>
      <c r="W72" s="27">
        <f t="shared" si="63"/>
        <v>0</v>
      </c>
      <c r="X72" s="27">
        <f t="shared" si="64"/>
        <v>0</v>
      </c>
      <c r="Y72" s="28">
        <f t="shared" si="65"/>
        <v>0</v>
      </c>
      <c r="AA72" s="47">
        <f t="shared" si="32"/>
        <v>0</v>
      </c>
      <c r="AB72" s="48">
        <f t="shared" si="33"/>
        <v>17118.956793632748</v>
      </c>
      <c r="AC72" s="48">
        <f t="shared" si="34"/>
        <v>5290.8438061041297</v>
      </c>
      <c r="AD72" s="49">
        <f t="shared" si="35"/>
        <v>4037.4663072776275</v>
      </c>
      <c r="AE72" s="47">
        <f t="shared" si="56"/>
        <v>11344.781412691775</v>
      </c>
      <c r="AF72" s="48">
        <f t="shared" si="57"/>
        <v>17118.956793632748</v>
      </c>
      <c r="AG72" s="48">
        <f t="shared" si="58"/>
        <v>5290.8438061041297</v>
      </c>
      <c r="AH72" s="49">
        <f t="shared" si="59"/>
        <v>4037.4663072776275</v>
      </c>
      <c r="AI72" s="26">
        <f t="shared" si="52"/>
        <v>0</v>
      </c>
      <c r="AJ72" s="27">
        <f t="shared" si="53"/>
        <v>0</v>
      </c>
      <c r="AK72" s="27">
        <f t="shared" si="54"/>
        <v>1</v>
      </c>
      <c r="AL72" s="28">
        <f t="shared" si="55"/>
        <v>1</v>
      </c>
      <c r="AM72" s="13"/>
      <c r="AN72" s="13"/>
    </row>
    <row r="73" spans="1:40">
      <c r="A73" s="7" t="s">
        <v>76</v>
      </c>
      <c r="B73" s="7" t="s">
        <v>75</v>
      </c>
      <c r="C73" s="14">
        <v>53278</v>
      </c>
      <c r="D73" s="41">
        <v>11195</v>
      </c>
      <c r="E73" s="42">
        <v>28148</v>
      </c>
      <c r="F73" s="42">
        <v>7924</v>
      </c>
      <c r="G73" s="43">
        <v>4275</v>
      </c>
      <c r="I73" s="35">
        <f t="shared" si="36"/>
        <v>0.2101242539134352</v>
      </c>
      <c r="J73" s="36">
        <f t="shared" si="37"/>
        <v>0.52832313525282482</v>
      </c>
      <c r="K73" s="36">
        <f t="shared" si="38"/>
        <v>0.14872930665565523</v>
      </c>
      <c r="L73" s="37">
        <f t="shared" si="39"/>
        <v>8.0239498479672655E-2</v>
      </c>
      <c r="N73" s="35">
        <f t="shared" si="28"/>
        <v>0.44715399808950307</v>
      </c>
      <c r="O73" s="36">
        <f t="shared" si="29"/>
        <v>0.38995994159745173</v>
      </c>
      <c r="P73" s="36">
        <f t="shared" si="30"/>
        <v>0.12460863513938798</v>
      </c>
      <c r="Q73" s="37">
        <f t="shared" si="31"/>
        <v>6.4883691492996762E-2</v>
      </c>
      <c r="S73" s="35">
        <f t="shared" si="60"/>
        <v>0.44715399808950307</v>
      </c>
      <c r="T73" s="37">
        <f t="shared" si="61"/>
        <v>0.38995994159745173</v>
      </c>
      <c r="V73" s="26">
        <f t="shared" si="62"/>
        <v>1</v>
      </c>
      <c r="W73" s="27">
        <f t="shared" si="63"/>
        <v>0</v>
      </c>
      <c r="X73" s="27">
        <f t="shared" si="64"/>
        <v>0</v>
      </c>
      <c r="Y73" s="28">
        <f t="shared" si="65"/>
        <v>0</v>
      </c>
      <c r="AA73" s="47">
        <f t="shared" si="32"/>
        <v>0</v>
      </c>
      <c r="AB73" s="48">
        <f t="shared" si="33"/>
        <v>20776.285768429032</v>
      </c>
      <c r="AC73" s="48">
        <f t="shared" si="34"/>
        <v>6638.8988629563128</v>
      </c>
      <c r="AD73" s="49">
        <f t="shared" si="35"/>
        <v>3456.8733153638814</v>
      </c>
      <c r="AE73" s="47">
        <f t="shared" si="56"/>
        <v>3046.184941783511</v>
      </c>
      <c r="AF73" s="48">
        <f t="shared" si="57"/>
        <v>20776.285768429032</v>
      </c>
      <c r="AG73" s="48">
        <f t="shared" si="58"/>
        <v>6638.8988629563128</v>
      </c>
      <c r="AH73" s="49">
        <f t="shared" si="59"/>
        <v>3456.8733153638814</v>
      </c>
      <c r="AI73" s="26">
        <f t="shared" si="52"/>
        <v>0</v>
      </c>
      <c r="AJ73" s="27">
        <f t="shared" si="53"/>
        <v>0</v>
      </c>
      <c r="AK73" s="27">
        <f t="shared" si="54"/>
        <v>1</v>
      </c>
      <c r="AL73" s="28">
        <f t="shared" si="55"/>
        <v>1</v>
      </c>
      <c r="AM73" s="13"/>
      <c r="AN73" s="13"/>
    </row>
    <row r="74" spans="1:40">
      <c r="A74" s="7" t="s">
        <v>74</v>
      </c>
      <c r="B74" s="7" t="s">
        <v>73</v>
      </c>
      <c r="C74" s="14">
        <v>51496</v>
      </c>
      <c r="D74" s="41">
        <v>11557</v>
      </c>
      <c r="E74" s="42">
        <v>27920</v>
      </c>
      <c r="F74" s="42">
        <v>7012</v>
      </c>
      <c r="G74" s="43">
        <v>3661</v>
      </c>
      <c r="I74" s="35">
        <f t="shared" si="36"/>
        <v>0.22442519807363678</v>
      </c>
      <c r="J74" s="36">
        <f t="shared" si="37"/>
        <v>0.54217803324530056</v>
      </c>
      <c r="K74" s="36">
        <f t="shared" si="38"/>
        <v>0.13616591579928539</v>
      </c>
      <c r="L74" s="37">
        <f t="shared" si="39"/>
        <v>7.1092900419450059E-2</v>
      </c>
      <c r="N74" s="35">
        <f t="shared" si="28"/>
        <v>0.47758705966421927</v>
      </c>
      <c r="O74" s="36">
        <f t="shared" si="29"/>
        <v>0.40018636336752811</v>
      </c>
      <c r="P74" s="36">
        <f t="shared" si="30"/>
        <v>0.11408275411071188</v>
      </c>
      <c r="Q74" s="37">
        <f t="shared" si="31"/>
        <v>5.7487520554811371E-2</v>
      </c>
      <c r="S74" s="35">
        <f t="shared" si="60"/>
        <v>0.47758705966421927</v>
      </c>
      <c r="T74" s="37">
        <f t="shared" si="61"/>
        <v>0.40018636336752811</v>
      </c>
      <c r="V74" s="26">
        <f t="shared" si="62"/>
        <v>1</v>
      </c>
      <c r="W74" s="27">
        <f t="shared" si="63"/>
        <v>0</v>
      </c>
      <c r="X74" s="27">
        <f t="shared" si="64"/>
        <v>0</v>
      </c>
      <c r="Y74" s="28">
        <f t="shared" si="65"/>
        <v>0</v>
      </c>
      <c r="AA74" s="47">
        <f t="shared" si="32"/>
        <v>0</v>
      </c>
      <c r="AB74" s="48">
        <f t="shared" si="33"/>
        <v>20607.996967974228</v>
      </c>
      <c r="AC74" s="48">
        <f t="shared" si="34"/>
        <v>5874.805505685219</v>
      </c>
      <c r="AD74" s="49">
        <f t="shared" si="35"/>
        <v>2960.3773584905662</v>
      </c>
      <c r="AE74" s="47">
        <f t="shared" si="56"/>
        <v>3984.826256494408</v>
      </c>
      <c r="AF74" s="48">
        <f t="shared" si="57"/>
        <v>20607.996967974228</v>
      </c>
      <c r="AG74" s="48">
        <f t="shared" si="58"/>
        <v>5874.805505685219</v>
      </c>
      <c r="AH74" s="49">
        <f t="shared" si="59"/>
        <v>2960.3773584905662</v>
      </c>
      <c r="AI74" s="26">
        <f t="shared" si="52"/>
        <v>0</v>
      </c>
      <c r="AJ74" s="27">
        <f t="shared" si="53"/>
        <v>0</v>
      </c>
      <c r="AK74" s="27">
        <f t="shared" si="54"/>
        <v>1</v>
      </c>
      <c r="AL74" s="28">
        <f t="shared" si="55"/>
        <v>1</v>
      </c>
      <c r="AM74" s="13"/>
      <c r="AN74" s="13"/>
    </row>
    <row r="75" spans="1:40">
      <c r="A75" s="7" t="s">
        <v>72</v>
      </c>
      <c r="B75" s="7" t="s">
        <v>71</v>
      </c>
      <c r="C75" s="14">
        <v>51194</v>
      </c>
      <c r="D75" s="41">
        <v>12209</v>
      </c>
      <c r="E75" s="42">
        <v>23526</v>
      </c>
      <c r="F75" s="42">
        <v>11584</v>
      </c>
      <c r="G75" s="43">
        <v>3014</v>
      </c>
      <c r="I75" s="35">
        <f t="shared" si="36"/>
        <v>0.2384849787084424</v>
      </c>
      <c r="J75" s="36">
        <f t="shared" si="37"/>
        <v>0.45954604055162712</v>
      </c>
      <c r="K75" s="36">
        <f t="shared" si="38"/>
        <v>0.22627651677931007</v>
      </c>
      <c r="L75" s="37">
        <f t="shared" si="39"/>
        <v>5.8874086807047699E-2</v>
      </c>
      <c r="N75" s="35">
        <f t="shared" si="28"/>
        <v>0.50750691425513528</v>
      </c>
      <c r="O75" s="36">
        <f t="shared" si="29"/>
        <v>0.3391949645534561</v>
      </c>
      <c r="P75" s="36">
        <f t="shared" si="30"/>
        <v>0.18957936773850037</v>
      </c>
      <c r="Q75" s="37">
        <f t="shared" si="31"/>
        <v>4.7607078280631564E-2</v>
      </c>
      <c r="S75" s="35">
        <f t="shared" si="60"/>
        <v>0.50750691425513528</v>
      </c>
      <c r="T75" s="37">
        <f t="shared" si="61"/>
        <v>0.3391949645534561</v>
      </c>
      <c r="V75" s="26">
        <f t="shared" si="62"/>
        <v>1</v>
      </c>
      <c r="W75" s="27">
        <f t="shared" si="63"/>
        <v>0</v>
      </c>
      <c r="X75" s="27">
        <f t="shared" si="64"/>
        <v>0</v>
      </c>
      <c r="Y75" s="28">
        <f t="shared" si="65"/>
        <v>0</v>
      </c>
      <c r="AA75" s="47">
        <f t="shared" si="32"/>
        <v>0</v>
      </c>
      <c r="AB75" s="48">
        <f t="shared" si="33"/>
        <v>17364.747015349632</v>
      </c>
      <c r="AC75" s="48">
        <f t="shared" si="34"/>
        <v>9705.3261520047872</v>
      </c>
      <c r="AD75" s="49">
        <f t="shared" si="35"/>
        <v>2437.1967654986524</v>
      </c>
      <c r="AE75" s="47">
        <f t="shared" si="56"/>
        <v>8615.5619530277636</v>
      </c>
      <c r="AF75" s="48">
        <f t="shared" si="57"/>
        <v>17364.747015349632</v>
      </c>
      <c r="AG75" s="48">
        <f t="shared" si="58"/>
        <v>9705.3261520047872</v>
      </c>
      <c r="AH75" s="49">
        <f t="shared" si="59"/>
        <v>2437.1967654986524</v>
      </c>
      <c r="AI75" s="26">
        <f t="shared" si="52"/>
        <v>0</v>
      </c>
      <c r="AJ75" s="27">
        <f t="shared" si="53"/>
        <v>0</v>
      </c>
      <c r="AK75" s="27">
        <f t="shared" si="54"/>
        <v>1</v>
      </c>
      <c r="AL75" s="28">
        <f t="shared" si="55"/>
        <v>1</v>
      </c>
      <c r="AM75" s="13"/>
      <c r="AN75" s="13"/>
    </row>
    <row r="76" spans="1:40">
      <c r="A76" s="7" t="s">
        <v>70</v>
      </c>
      <c r="B76" s="7" t="s">
        <v>69</v>
      </c>
      <c r="C76" s="14">
        <v>53822</v>
      </c>
      <c r="D76" s="41">
        <v>9202</v>
      </c>
      <c r="E76" s="42">
        <v>30918</v>
      </c>
      <c r="F76" s="42">
        <v>10284</v>
      </c>
      <c r="G76" s="43">
        <v>2838</v>
      </c>
      <c r="I76" s="35">
        <f t="shared" si="36"/>
        <v>0.17097097841031547</v>
      </c>
      <c r="J76" s="36">
        <f t="shared" si="37"/>
        <v>0.57444911002935606</v>
      </c>
      <c r="K76" s="36">
        <f t="shared" si="38"/>
        <v>0.19107428189216305</v>
      </c>
      <c r="L76" s="37">
        <f t="shared" si="39"/>
        <v>5.2729367173274866E-2</v>
      </c>
      <c r="N76" s="35">
        <f t="shared" si="28"/>
        <v>0.3638340416663271</v>
      </c>
      <c r="O76" s="36">
        <f t="shared" si="29"/>
        <v>0.42400592828583322</v>
      </c>
      <c r="P76" s="36">
        <f t="shared" si="30"/>
        <v>0.16008617274029222</v>
      </c>
      <c r="Q76" s="37">
        <f t="shared" si="31"/>
        <v>4.2638302296448681E-2</v>
      </c>
      <c r="S76" s="35">
        <f t="shared" si="60"/>
        <v>0.42400592828583322</v>
      </c>
      <c r="T76" s="37">
        <f t="shared" si="61"/>
        <v>0.3638340416663271</v>
      </c>
      <c r="V76" s="26">
        <f t="shared" si="62"/>
        <v>0</v>
      </c>
      <c r="W76" s="27">
        <f t="shared" si="63"/>
        <v>1</v>
      </c>
      <c r="X76" s="27">
        <f t="shared" si="64"/>
        <v>0</v>
      </c>
      <c r="Y76" s="28">
        <f t="shared" si="65"/>
        <v>0</v>
      </c>
      <c r="AA76" s="47">
        <f t="shared" si="32"/>
        <v>19582.275790565058</v>
      </c>
      <c r="AB76" s="48">
        <f t="shared" si="33"/>
        <v>0</v>
      </c>
      <c r="AC76" s="48">
        <f t="shared" si="34"/>
        <v>8616.1579892280079</v>
      </c>
      <c r="AD76" s="49">
        <f t="shared" si="35"/>
        <v>2294.8787061994608</v>
      </c>
      <c r="AE76" s="47">
        <f t="shared" si="56"/>
        <v>19582.275790565058</v>
      </c>
      <c r="AF76" s="48">
        <f t="shared" si="57"/>
        <v>3237.5712816350583</v>
      </c>
      <c r="AG76" s="48">
        <f t="shared" si="58"/>
        <v>8616.1579892280079</v>
      </c>
      <c r="AH76" s="49">
        <f t="shared" si="59"/>
        <v>2294.8787061994608</v>
      </c>
      <c r="AI76" s="26">
        <f t="shared" si="52"/>
        <v>0</v>
      </c>
      <c r="AJ76" s="27">
        <f t="shared" si="53"/>
        <v>0</v>
      </c>
      <c r="AK76" s="27">
        <f t="shared" si="54"/>
        <v>1</v>
      </c>
      <c r="AL76" s="28">
        <f t="shared" si="55"/>
        <v>1</v>
      </c>
      <c r="AM76" s="13"/>
      <c r="AN76" s="13"/>
    </row>
    <row r="77" spans="1:40">
      <c r="A77" s="7" t="s">
        <v>68</v>
      </c>
      <c r="B77" s="7" t="s">
        <v>67</v>
      </c>
      <c r="C77" s="14">
        <v>52272</v>
      </c>
      <c r="D77" s="41">
        <v>10366</v>
      </c>
      <c r="E77" s="42">
        <v>26698</v>
      </c>
      <c r="F77" s="42">
        <v>7486</v>
      </c>
      <c r="G77" s="43">
        <v>4997</v>
      </c>
      <c r="I77" s="35">
        <f t="shared" si="36"/>
        <v>0.19830884603611876</v>
      </c>
      <c r="J77" s="36">
        <f t="shared" si="37"/>
        <v>0.51075145393327215</v>
      </c>
      <c r="K77" s="36">
        <f t="shared" si="38"/>
        <v>0.14321242730333639</v>
      </c>
      <c r="L77" s="37">
        <f t="shared" si="39"/>
        <v>9.5596112641567185E-2</v>
      </c>
      <c r="N77" s="35">
        <f t="shared" ref="N77:N111" si="66">I77*I$2</f>
        <v>0.42201027111366896</v>
      </c>
      <c r="O77" s="36">
        <f t="shared" ref="O77:O111" si="67">J77*J$2</f>
        <v>0.37699012944288329</v>
      </c>
      <c r="P77" s="36">
        <f t="shared" ref="P77:P111" si="68">K77*K$2</f>
        <v>0.119986474102137</v>
      </c>
      <c r="Q77" s="37">
        <f t="shared" ref="Q77:Q111" si="69">L77*L$2</f>
        <v>7.730143879372009E-2</v>
      </c>
      <c r="S77" s="35">
        <f t="shared" si="60"/>
        <v>0.42201027111366896</v>
      </c>
      <c r="T77" s="37">
        <f t="shared" si="61"/>
        <v>0.37699012944288329</v>
      </c>
      <c r="V77" s="26">
        <f t="shared" si="62"/>
        <v>1</v>
      </c>
      <c r="W77" s="27">
        <f t="shared" si="63"/>
        <v>0</v>
      </c>
      <c r="X77" s="27">
        <f t="shared" si="64"/>
        <v>0</v>
      </c>
      <c r="Y77" s="28">
        <f t="shared" si="65"/>
        <v>0</v>
      </c>
      <c r="AA77" s="47">
        <f t="shared" si="32"/>
        <v>0</v>
      </c>
      <c r="AB77" s="48">
        <f t="shared" si="33"/>
        <v>19706.028046238396</v>
      </c>
      <c r="AC77" s="48">
        <f t="shared" si="34"/>
        <v>6271.9329742669051</v>
      </c>
      <c r="AD77" s="49">
        <f t="shared" si="35"/>
        <v>4040.7008086253363</v>
      </c>
      <c r="AE77" s="47">
        <f t="shared" si="56"/>
        <v>2352.292845415308</v>
      </c>
      <c r="AF77" s="48">
        <f t="shared" si="57"/>
        <v>19706.028046238396</v>
      </c>
      <c r="AG77" s="48">
        <f t="shared" si="58"/>
        <v>6271.9329742669051</v>
      </c>
      <c r="AH77" s="49">
        <f t="shared" si="59"/>
        <v>4040.7008086253363</v>
      </c>
      <c r="AI77" s="26">
        <f t="shared" si="52"/>
        <v>0</v>
      </c>
      <c r="AJ77" s="27">
        <f t="shared" si="53"/>
        <v>0</v>
      </c>
      <c r="AK77" s="27">
        <f t="shared" si="54"/>
        <v>1</v>
      </c>
      <c r="AL77" s="28">
        <f t="shared" si="55"/>
        <v>1</v>
      </c>
      <c r="AM77" s="13"/>
      <c r="AN77" s="13"/>
    </row>
    <row r="78" spans="1:40">
      <c r="A78" s="7" t="s">
        <v>66</v>
      </c>
      <c r="B78" s="7" t="s">
        <v>65</v>
      </c>
      <c r="C78" s="14">
        <v>59773</v>
      </c>
      <c r="D78" s="41">
        <v>10555</v>
      </c>
      <c r="E78" s="42">
        <v>32490</v>
      </c>
      <c r="F78" s="42">
        <v>6409</v>
      </c>
      <c r="G78" s="43">
        <v>7082</v>
      </c>
      <c r="I78" s="35">
        <f t="shared" si="36"/>
        <v>0.17658474562093252</v>
      </c>
      <c r="J78" s="36">
        <f t="shared" si="37"/>
        <v>0.5435564552557175</v>
      </c>
      <c r="K78" s="36">
        <f t="shared" si="38"/>
        <v>0.10722232446087698</v>
      </c>
      <c r="L78" s="37">
        <f t="shared" si="39"/>
        <v>0.11848158867716192</v>
      </c>
      <c r="N78" s="35">
        <f t="shared" si="66"/>
        <v>0.37578039438772831</v>
      </c>
      <c r="O78" s="36">
        <f t="shared" si="67"/>
        <v>0.40120378874758761</v>
      </c>
      <c r="P78" s="36">
        <f t="shared" si="68"/>
        <v>8.9833186262853248E-2</v>
      </c>
      <c r="Q78" s="37">
        <f t="shared" si="69"/>
        <v>9.580721456374279E-2</v>
      </c>
      <c r="S78" s="35">
        <f t="shared" si="60"/>
        <v>0.40120378874758761</v>
      </c>
      <c r="T78" s="37">
        <f t="shared" si="61"/>
        <v>0.37578039438772831</v>
      </c>
      <c r="V78" s="26">
        <f t="shared" si="62"/>
        <v>0</v>
      </c>
      <c r="W78" s="27">
        <f t="shared" si="63"/>
        <v>1</v>
      </c>
      <c r="X78" s="27">
        <f t="shared" si="64"/>
        <v>0</v>
      </c>
      <c r="Y78" s="28">
        <f t="shared" si="65"/>
        <v>0</v>
      </c>
      <c r="AA78" s="47">
        <f t="shared" si="32"/>
        <v>22461.521513737684</v>
      </c>
      <c r="AB78" s="48">
        <f t="shared" si="33"/>
        <v>0</v>
      </c>
      <c r="AC78" s="48">
        <f t="shared" si="34"/>
        <v>5369.5990424895272</v>
      </c>
      <c r="AD78" s="49">
        <f t="shared" si="35"/>
        <v>5726.6846361185981</v>
      </c>
      <c r="AE78" s="47">
        <f t="shared" si="56"/>
        <v>22461.521513737684</v>
      </c>
      <c r="AF78" s="48">
        <f t="shared" si="57"/>
        <v>1518.6325510718698</v>
      </c>
      <c r="AG78" s="48">
        <f t="shared" si="58"/>
        <v>5369.5990424895272</v>
      </c>
      <c r="AH78" s="49">
        <f t="shared" si="59"/>
        <v>5726.6846361185981</v>
      </c>
      <c r="AI78" s="26">
        <f t="shared" si="52"/>
        <v>0</v>
      </c>
      <c r="AJ78" s="27">
        <f t="shared" si="53"/>
        <v>0</v>
      </c>
      <c r="AK78" s="27">
        <f t="shared" si="54"/>
        <v>1</v>
      </c>
      <c r="AL78" s="28">
        <f t="shared" si="55"/>
        <v>1</v>
      </c>
      <c r="AM78" s="13"/>
      <c r="AN78" s="13"/>
    </row>
    <row r="79" spans="1:40">
      <c r="A79" s="7" t="s">
        <v>64</v>
      </c>
      <c r="B79" s="7" t="s">
        <v>63</v>
      </c>
      <c r="C79" s="14">
        <v>58688</v>
      </c>
      <c r="D79" s="41">
        <v>9857</v>
      </c>
      <c r="E79" s="42">
        <v>32367</v>
      </c>
      <c r="F79" s="42">
        <v>7180</v>
      </c>
      <c r="G79" s="43">
        <v>6224</v>
      </c>
      <c r="I79" s="35">
        <f t="shared" si="36"/>
        <v>0.1679559705561614</v>
      </c>
      <c r="J79" s="36">
        <f t="shared" si="37"/>
        <v>0.55150967829880049</v>
      </c>
      <c r="K79" s="36">
        <f t="shared" si="38"/>
        <v>0.12234187568157034</v>
      </c>
      <c r="L79" s="37">
        <f t="shared" si="39"/>
        <v>0.10605234460196292</v>
      </c>
      <c r="N79" s="35">
        <f t="shared" si="66"/>
        <v>0.35741796740956067</v>
      </c>
      <c r="O79" s="36">
        <f t="shared" si="67"/>
        <v>0.40707413245666629</v>
      </c>
      <c r="P79" s="36">
        <f t="shared" si="68"/>
        <v>0.10250067382058557</v>
      </c>
      <c r="Q79" s="37">
        <f t="shared" si="69"/>
        <v>8.57566128856843E-2</v>
      </c>
      <c r="S79" s="35">
        <f t="shared" si="60"/>
        <v>0.40707413245666629</v>
      </c>
      <c r="T79" s="37">
        <f t="shared" si="61"/>
        <v>0.35741796740956067</v>
      </c>
      <c r="V79" s="26">
        <f t="shared" si="62"/>
        <v>0</v>
      </c>
      <c r="W79" s="27">
        <f t="shared" si="63"/>
        <v>1</v>
      </c>
      <c r="X79" s="27">
        <f t="shared" si="64"/>
        <v>0</v>
      </c>
      <c r="Y79" s="28">
        <f t="shared" si="65"/>
        <v>0</v>
      </c>
      <c r="AA79" s="47">
        <f t="shared" si="32"/>
        <v>20976.145671332295</v>
      </c>
      <c r="AB79" s="48">
        <f t="shared" si="33"/>
        <v>0</v>
      </c>
      <c r="AC79" s="48">
        <f t="shared" si="34"/>
        <v>6015.5595451825257</v>
      </c>
      <c r="AD79" s="49">
        <f t="shared" si="35"/>
        <v>5032.8840970350402</v>
      </c>
      <c r="AE79" s="47">
        <f t="shared" ref="AE79:AH80" si="70">AA79+(V79*($S79-$T79)*$C79)-V79</f>
        <v>20976.145671332295</v>
      </c>
      <c r="AF79" s="48">
        <f t="shared" si="70"/>
        <v>2913.2210142845352</v>
      </c>
      <c r="AG79" s="48">
        <f t="shared" si="70"/>
        <v>6015.5595451825257</v>
      </c>
      <c r="AH79" s="49">
        <f t="shared" si="70"/>
        <v>5032.8840970350402</v>
      </c>
      <c r="AI79" s="26">
        <f t="shared" si="52"/>
        <v>0</v>
      </c>
      <c r="AJ79" s="27">
        <f t="shared" si="53"/>
        <v>0</v>
      </c>
      <c r="AK79" s="27">
        <f t="shared" si="54"/>
        <v>1</v>
      </c>
      <c r="AL79" s="28">
        <f t="shared" si="55"/>
        <v>1</v>
      </c>
      <c r="AM79" s="13"/>
      <c r="AN79" s="13"/>
    </row>
    <row r="80" spans="1:40">
      <c r="A80" s="7" t="s">
        <v>62</v>
      </c>
      <c r="B80" s="7" t="s">
        <v>61</v>
      </c>
      <c r="C80" s="14">
        <v>49703</v>
      </c>
      <c r="D80" s="41">
        <v>8616</v>
      </c>
      <c r="E80" s="42">
        <v>26759</v>
      </c>
      <c r="F80" s="42">
        <v>8893</v>
      </c>
      <c r="G80" s="43">
        <v>3553</v>
      </c>
      <c r="I80" s="35">
        <f t="shared" si="36"/>
        <v>0.17334969720137616</v>
      </c>
      <c r="J80" s="36">
        <f t="shared" si="37"/>
        <v>0.53837796511276981</v>
      </c>
      <c r="K80" s="36">
        <f t="shared" si="38"/>
        <v>0.17892280144055692</v>
      </c>
      <c r="L80" s="37">
        <f t="shared" si="39"/>
        <v>7.1484618634690064E-2</v>
      </c>
      <c r="N80" s="35">
        <f t="shared" si="66"/>
        <v>0.36889606376964701</v>
      </c>
      <c r="O80" s="36">
        <f t="shared" si="67"/>
        <v>0.39738149973739595</v>
      </c>
      <c r="P80" s="36">
        <f t="shared" si="68"/>
        <v>0.14990539917222004</v>
      </c>
      <c r="Q80" s="37">
        <f t="shared" si="69"/>
        <v>5.7804273828590345E-2</v>
      </c>
      <c r="S80" s="35">
        <f t="shared" si="60"/>
        <v>0.39738149973739595</v>
      </c>
      <c r="T80" s="37">
        <f t="shared" si="61"/>
        <v>0.36889606376964701</v>
      </c>
      <c r="V80" s="26">
        <f t="shared" si="62"/>
        <v>0</v>
      </c>
      <c r="W80" s="27">
        <f t="shared" si="63"/>
        <v>1</v>
      </c>
      <c r="X80" s="27">
        <f t="shared" si="64"/>
        <v>0</v>
      </c>
      <c r="Y80" s="28">
        <f t="shared" si="65"/>
        <v>0</v>
      </c>
      <c r="AA80" s="47">
        <f t="shared" si="32"/>
        <v>18335.241057542764</v>
      </c>
      <c r="AB80" s="48">
        <f t="shared" si="33"/>
        <v>0</v>
      </c>
      <c r="AC80" s="48">
        <f t="shared" si="34"/>
        <v>7450.7480550568525</v>
      </c>
      <c r="AD80" s="49">
        <f t="shared" si="35"/>
        <v>2873.045822102426</v>
      </c>
      <c r="AE80" s="47">
        <f t="shared" si="70"/>
        <v>18335.241057542764</v>
      </c>
      <c r="AF80" s="48">
        <f t="shared" si="70"/>
        <v>1414.8116239050255</v>
      </c>
      <c r="AG80" s="48">
        <f t="shared" si="70"/>
        <v>7450.7480550568525</v>
      </c>
      <c r="AH80" s="49">
        <f t="shared" si="70"/>
        <v>2873.045822102426</v>
      </c>
      <c r="AI80" s="26">
        <f t="shared" si="52"/>
        <v>0</v>
      </c>
      <c r="AJ80" s="27">
        <f t="shared" si="53"/>
        <v>0</v>
      </c>
      <c r="AK80" s="27">
        <f t="shared" si="54"/>
        <v>1</v>
      </c>
      <c r="AL80" s="28">
        <f t="shared" si="55"/>
        <v>1</v>
      </c>
      <c r="AM80" s="13"/>
      <c r="AN80" s="13"/>
    </row>
    <row r="81" spans="1:40">
      <c r="A81" s="7" t="s">
        <v>60</v>
      </c>
      <c r="B81" s="7" t="s">
        <v>59</v>
      </c>
      <c r="C81" s="14">
        <v>58217</v>
      </c>
      <c r="D81" s="41">
        <v>11301</v>
      </c>
      <c r="E81" s="42">
        <v>28484</v>
      </c>
      <c r="F81" s="42">
        <v>8224</v>
      </c>
      <c r="G81" s="43">
        <v>6653</v>
      </c>
      <c r="I81" s="35">
        <f t="shared" si="36"/>
        <v>0.19411855643540546</v>
      </c>
      <c r="J81" s="36">
        <f t="shared" si="37"/>
        <v>0.48927289279763642</v>
      </c>
      <c r="K81" s="36">
        <f t="shared" si="38"/>
        <v>0.14126457907484069</v>
      </c>
      <c r="L81" s="37">
        <f t="shared" si="39"/>
        <v>0.11427933421509182</v>
      </c>
      <c r="N81" s="35">
        <f t="shared" si="66"/>
        <v>0.41309314368446831</v>
      </c>
      <c r="O81" s="36">
        <f t="shared" si="67"/>
        <v>0.36113661501739508</v>
      </c>
      <c r="P81" s="36">
        <f t="shared" si="68"/>
        <v>0.11835452465875342</v>
      </c>
      <c r="Q81" s="37">
        <f t="shared" si="69"/>
        <v>9.2409165133497423E-2</v>
      </c>
      <c r="S81" s="35">
        <f t="shared" si="60"/>
        <v>0.41309314368446831</v>
      </c>
      <c r="T81" s="37">
        <f t="shared" si="61"/>
        <v>0.36113661501739508</v>
      </c>
      <c r="V81" s="26">
        <f t="shared" si="62"/>
        <v>1</v>
      </c>
      <c r="W81" s="27">
        <f t="shared" si="63"/>
        <v>0</v>
      </c>
      <c r="X81" s="27">
        <f t="shared" si="64"/>
        <v>0</v>
      </c>
      <c r="Y81" s="28">
        <f t="shared" si="65"/>
        <v>0</v>
      </c>
      <c r="AA81" s="47">
        <f t="shared" si="32"/>
        <v>0</v>
      </c>
      <c r="AB81" s="48">
        <f t="shared" si="33"/>
        <v>21024.29031646769</v>
      </c>
      <c r="AC81" s="48">
        <f t="shared" si="34"/>
        <v>6890.2453620586475</v>
      </c>
      <c r="AD81" s="49">
        <f t="shared" si="35"/>
        <v>5379.7843665768196</v>
      </c>
      <c r="AE81" s="47">
        <f t="shared" ref="AE81:AE101" si="71">AA81+(V81*($S81-$T81)*$C81)-V81</f>
        <v>3023.7532294110024</v>
      </c>
      <c r="AF81" s="48">
        <f t="shared" ref="AF81:AF101" si="72">AB81+(W81*($S81-$T81)*$C81)-W81</f>
        <v>21024.29031646769</v>
      </c>
      <c r="AG81" s="48">
        <f t="shared" ref="AG81:AG101" si="73">AC81+(X81*($S81-$T81)*$C81)-X81</f>
        <v>6890.2453620586475</v>
      </c>
      <c r="AH81" s="49">
        <f t="shared" ref="AH81:AH101" si="74">AD81+(Y81*($S81-$T81)*$C81)-Y81</f>
        <v>5379.7843665768196</v>
      </c>
      <c r="AI81" s="26">
        <f t="shared" si="52"/>
        <v>0</v>
      </c>
      <c r="AJ81" s="27">
        <f t="shared" si="53"/>
        <v>0</v>
      </c>
      <c r="AK81" s="27">
        <f t="shared" si="54"/>
        <v>1</v>
      </c>
      <c r="AL81" s="28">
        <f t="shared" si="55"/>
        <v>1</v>
      </c>
      <c r="AM81" s="13"/>
      <c r="AN81" s="13"/>
    </row>
    <row r="82" spans="1:40">
      <c r="A82" s="7" t="s">
        <v>58</v>
      </c>
      <c r="B82" s="7" t="s">
        <v>57</v>
      </c>
      <c r="C82" s="14">
        <v>56775</v>
      </c>
      <c r="D82" s="41">
        <v>9633</v>
      </c>
      <c r="E82" s="42">
        <v>29837</v>
      </c>
      <c r="F82" s="42">
        <v>9698</v>
      </c>
      <c r="G82" s="43">
        <v>4859</v>
      </c>
      <c r="I82" s="35">
        <f t="shared" si="36"/>
        <v>0.16966974900924703</v>
      </c>
      <c r="J82" s="36">
        <f t="shared" si="37"/>
        <v>0.52553060325847645</v>
      </c>
      <c r="K82" s="36">
        <f t="shared" si="38"/>
        <v>0.17081461911052401</v>
      </c>
      <c r="L82" s="37">
        <f t="shared" si="39"/>
        <v>8.5583443416996918E-2</v>
      </c>
      <c r="N82" s="35">
        <f t="shared" si="66"/>
        <v>0.36106496613942923</v>
      </c>
      <c r="O82" s="36">
        <f t="shared" si="67"/>
        <v>0.38789874923095813</v>
      </c>
      <c r="P82" s="36">
        <f t="shared" si="68"/>
        <v>0.14311218836309611</v>
      </c>
      <c r="Q82" s="37">
        <f t="shared" si="69"/>
        <v>6.9204940768461121E-2</v>
      </c>
      <c r="S82" s="35">
        <f t="shared" si="60"/>
        <v>0.38789874923095813</v>
      </c>
      <c r="T82" s="37">
        <f t="shared" si="61"/>
        <v>0.36106496613942923</v>
      </c>
      <c r="V82" s="26">
        <f t="shared" si="62"/>
        <v>0</v>
      </c>
      <c r="W82" s="27">
        <f t="shared" si="63"/>
        <v>1</v>
      </c>
      <c r="X82" s="27">
        <f t="shared" si="64"/>
        <v>0</v>
      </c>
      <c r="Y82" s="28">
        <f t="shared" si="65"/>
        <v>0</v>
      </c>
      <c r="AA82" s="47">
        <f t="shared" si="32"/>
        <v>20499.463452566095</v>
      </c>
      <c r="AB82" s="48">
        <f t="shared" si="33"/>
        <v>0</v>
      </c>
      <c r="AC82" s="48">
        <f t="shared" si="34"/>
        <v>8125.1944943147819</v>
      </c>
      <c r="AD82" s="49">
        <f t="shared" si="35"/>
        <v>3929.1105121293799</v>
      </c>
      <c r="AE82" s="47">
        <f t="shared" si="71"/>
        <v>20499.463452566095</v>
      </c>
      <c r="AF82" s="48">
        <f t="shared" si="72"/>
        <v>1522.4880350215531</v>
      </c>
      <c r="AG82" s="48">
        <f t="shared" si="73"/>
        <v>8125.1944943147819</v>
      </c>
      <c r="AH82" s="49">
        <f t="shared" si="74"/>
        <v>3929.1105121293799</v>
      </c>
      <c r="AI82" s="26">
        <f t="shared" si="52"/>
        <v>0</v>
      </c>
      <c r="AJ82" s="27">
        <f t="shared" si="53"/>
        <v>0</v>
      </c>
      <c r="AK82" s="27">
        <f t="shared" si="54"/>
        <v>1</v>
      </c>
      <c r="AL82" s="28">
        <f t="shared" si="55"/>
        <v>1</v>
      </c>
      <c r="AM82" s="13"/>
      <c r="AN82" s="13"/>
    </row>
    <row r="83" spans="1:40">
      <c r="A83" s="7" t="s">
        <v>56</v>
      </c>
      <c r="B83" s="7" t="s">
        <v>55</v>
      </c>
      <c r="C83" s="14">
        <v>51981</v>
      </c>
      <c r="D83" s="41">
        <v>9728</v>
      </c>
      <c r="E83" s="42">
        <v>26274</v>
      </c>
      <c r="F83" s="42">
        <v>9130</v>
      </c>
      <c r="G83" s="43">
        <v>3898</v>
      </c>
      <c r="I83" s="35">
        <f t="shared" si="36"/>
        <v>0.1871453030915142</v>
      </c>
      <c r="J83" s="36">
        <f t="shared" si="37"/>
        <v>0.50545391585386967</v>
      </c>
      <c r="K83" s="36">
        <f t="shared" si="38"/>
        <v>0.17564109963255806</v>
      </c>
      <c r="L83" s="37">
        <f t="shared" si="39"/>
        <v>7.4988938265904845E-2</v>
      </c>
      <c r="N83" s="35">
        <f t="shared" si="66"/>
        <v>0.39825374245239281</v>
      </c>
      <c r="O83" s="36">
        <f t="shared" si="67"/>
        <v>0.37307997010627675</v>
      </c>
      <c r="P83" s="36">
        <f t="shared" si="68"/>
        <v>0.14715591830375899</v>
      </c>
      <c r="Q83" s="37">
        <f t="shared" si="69"/>
        <v>6.0637955471082083E-2</v>
      </c>
      <c r="S83" s="35">
        <f t="shared" si="60"/>
        <v>0.39825374245239281</v>
      </c>
      <c r="T83" s="37">
        <f t="shared" si="61"/>
        <v>0.37307997010627675</v>
      </c>
      <c r="V83" s="26">
        <f t="shared" si="62"/>
        <v>1</v>
      </c>
      <c r="W83" s="27">
        <f t="shared" si="63"/>
        <v>0</v>
      </c>
      <c r="X83" s="27">
        <f t="shared" si="64"/>
        <v>0</v>
      </c>
      <c r="Y83" s="28">
        <f t="shared" si="65"/>
        <v>0</v>
      </c>
      <c r="AA83" s="47">
        <f t="shared" ref="AA83:AA111" si="75">IF(N83&lt;$S83,N83*$C83,0)</f>
        <v>0</v>
      </c>
      <c r="AB83" s="48">
        <f t="shared" ref="AB83:AB111" si="76">IF(O83&lt;$S83,O83*$C83,0)</f>
        <v>19393.069926094373</v>
      </c>
      <c r="AC83" s="48">
        <f t="shared" ref="AC83:AC111" si="77">IF(P83&lt;$S83,P83*$C83,0)</f>
        <v>7649.3117893476956</v>
      </c>
      <c r="AD83" s="49">
        <f t="shared" ref="AD83:AD111" si="78">IF(Q83&lt;$S83,Q83*$C83,0)</f>
        <v>3152.0215633423177</v>
      </c>
      <c r="AE83" s="47">
        <f t="shared" si="71"/>
        <v>1307.5578603234592</v>
      </c>
      <c r="AF83" s="48">
        <f t="shared" si="72"/>
        <v>19393.069926094373</v>
      </c>
      <c r="AG83" s="48">
        <f t="shared" si="73"/>
        <v>7649.3117893476956</v>
      </c>
      <c r="AH83" s="49">
        <f t="shared" si="74"/>
        <v>3152.0215633423177</v>
      </c>
      <c r="AI83" s="26">
        <f t="shared" si="52"/>
        <v>0</v>
      </c>
      <c r="AJ83" s="27">
        <f t="shared" si="53"/>
        <v>0</v>
      </c>
      <c r="AK83" s="27">
        <f t="shared" si="54"/>
        <v>1</v>
      </c>
      <c r="AL83" s="28">
        <f t="shared" si="55"/>
        <v>1</v>
      </c>
      <c r="AM83" s="13"/>
      <c r="AN83" s="13"/>
    </row>
    <row r="84" spans="1:40">
      <c r="A84" s="7" t="s">
        <v>54</v>
      </c>
      <c r="B84" s="7" t="s">
        <v>53</v>
      </c>
      <c r="C84" s="14">
        <v>51465</v>
      </c>
      <c r="D84" s="41">
        <v>11173</v>
      </c>
      <c r="E84" s="42">
        <v>23801</v>
      </c>
      <c r="F84" s="42">
        <v>8291</v>
      </c>
      <c r="G84" s="43">
        <v>5554</v>
      </c>
      <c r="I84" s="35">
        <f t="shared" si="36"/>
        <v>0.21709899931992616</v>
      </c>
      <c r="J84" s="36">
        <f t="shared" si="37"/>
        <v>0.46246963956086662</v>
      </c>
      <c r="K84" s="36">
        <f t="shared" si="38"/>
        <v>0.16109977654716798</v>
      </c>
      <c r="L84" s="37">
        <f t="shared" si="39"/>
        <v>0.10791800252598853</v>
      </c>
      <c r="N84" s="35">
        <f t="shared" si="66"/>
        <v>0.46199657449885784</v>
      </c>
      <c r="O84" s="36">
        <f t="shared" si="67"/>
        <v>0.34135289863361296</v>
      </c>
      <c r="P84" s="36">
        <f t="shared" si="68"/>
        <v>0.13497288280432984</v>
      </c>
      <c r="Q84" s="37">
        <f t="shared" si="69"/>
        <v>8.7265231153090456E-2</v>
      </c>
      <c r="S84" s="35">
        <f t="shared" si="60"/>
        <v>0.46199657449885784</v>
      </c>
      <c r="T84" s="37">
        <f t="shared" si="61"/>
        <v>0.34135289863361296</v>
      </c>
      <c r="V84" s="26">
        <f t="shared" si="62"/>
        <v>1</v>
      </c>
      <c r="W84" s="27">
        <f t="shared" si="63"/>
        <v>0</v>
      </c>
      <c r="X84" s="27">
        <f t="shared" si="64"/>
        <v>0</v>
      </c>
      <c r="Y84" s="28">
        <f t="shared" si="65"/>
        <v>0</v>
      </c>
      <c r="AA84" s="47">
        <f t="shared" si="75"/>
        <v>0</v>
      </c>
      <c r="AB84" s="48">
        <f t="shared" si="76"/>
        <v>17567.72692817889</v>
      </c>
      <c r="AC84" s="48">
        <f t="shared" si="77"/>
        <v>6946.3794135248354</v>
      </c>
      <c r="AD84" s="49">
        <f t="shared" si="78"/>
        <v>4491.1051212938</v>
      </c>
      <c r="AE84" s="47">
        <f t="shared" si="71"/>
        <v>6207.9267784048279</v>
      </c>
      <c r="AF84" s="48">
        <f t="shared" si="72"/>
        <v>17567.72692817889</v>
      </c>
      <c r="AG84" s="48">
        <f t="shared" si="73"/>
        <v>6946.3794135248354</v>
      </c>
      <c r="AH84" s="49">
        <f t="shared" si="74"/>
        <v>4491.1051212938</v>
      </c>
      <c r="AI84" s="26">
        <f t="shared" si="52"/>
        <v>0</v>
      </c>
      <c r="AJ84" s="27">
        <f t="shared" si="53"/>
        <v>0</v>
      </c>
      <c r="AK84" s="27">
        <f t="shared" si="54"/>
        <v>1</v>
      </c>
      <c r="AL84" s="28">
        <f t="shared" si="55"/>
        <v>1</v>
      </c>
      <c r="AM84" s="13"/>
      <c r="AN84" s="13"/>
    </row>
    <row r="85" spans="1:40">
      <c r="A85" s="7" t="s">
        <v>52</v>
      </c>
      <c r="B85" s="7" t="s">
        <v>51</v>
      </c>
      <c r="C85" s="14">
        <v>45267</v>
      </c>
      <c r="D85" s="41">
        <v>6445</v>
      </c>
      <c r="E85" s="42">
        <v>25817</v>
      </c>
      <c r="F85" s="42">
        <v>10060</v>
      </c>
      <c r="G85" s="43">
        <v>1764</v>
      </c>
      <c r="I85" s="35">
        <f t="shared" ref="I85:I111" si="79">D85/$C85</f>
        <v>0.14237744935604305</v>
      </c>
      <c r="J85" s="36">
        <f t="shared" ref="J85:J111" si="80">E85/$C85</f>
        <v>0.5703271699030199</v>
      </c>
      <c r="K85" s="36">
        <f t="shared" ref="K85:K111" si="81">F85/$C85</f>
        <v>0.22223694965427354</v>
      </c>
      <c r="L85" s="37">
        <f t="shared" ref="L85:L111" si="82">G85/$C85</f>
        <v>3.8968785207767247E-2</v>
      </c>
      <c r="N85" s="35">
        <f t="shared" si="66"/>
        <v>0.30298570741656644</v>
      </c>
      <c r="O85" s="36">
        <f t="shared" si="67"/>
        <v>0.42096348811299272</v>
      </c>
      <c r="P85" s="36">
        <f t="shared" si="68"/>
        <v>0.18619493088927766</v>
      </c>
      <c r="Q85" s="37">
        <f t="shared" si="69"/>
        <v>3.1511147068275402E-2</v>
      </c>
      <c r="S85" s="35">
        <f t="shared" si="60"/>
        <v>0.42096348811299272</v>
      </c>
      <c r="T85" s="37">
        <f t="shared" si="61"/>
        <v>0.30298570741656644</v>
      </c>
      <c r="V85" s="26">
        <f t="shared" si="62"/>
        <v>0</v>
      </c>
      <c r="W85" s="27">
        <f t="shared" si="63"/>
        <v>1</v>
      </c>
      <c r="X85" s="27">
        <f t="shared" si="64"/>
        <v>0</v>
      </c>
      <c r="Y85" s="28">
        <f t="shared" si="65"/>
        <v>0</v>
      </c>
      <c r="AA85" s="47">
        <f t="shared" si="75"/>
        <v>13715.254017625713</v>
      </c>
      <c r="AB85" s="48">
        <f t="shared" si="76"/>
        <v>0</v>
      </c>
      <c r="AC85" s="48">
        <f t="shared" si="77"/>
        <v>8428.4859365649318</v>
      </c>
      <c r="AD85" s="49">
        <f t="shared" si="78"/>
        <v>1426.4150943396226</v>
      </c>
      <c r="AE85" s="47">
        <f t="shared" si="71"/>
        <v>13715.254017625713</v>
      </c>
      <c r="AF85" s="48">
        <f t="shared" si="72"/>
        <v>5339.5001987851283</v>
      </c>
      <c r="AG85" s="48">
        <f t="shared" si="73"/>
        <v>8428.4859365649318</v>
      </c>
      <c r="AH85" s="49">
        <f t="shared" si="74"/>
        <v>1426.4150943396226</v>
      </c>
      <c r="AI85" s="26">
        <f t="shared" si="52"/>
        <v>0</v>
      </c>
      <c r="AJ85" s="27">
        <f t="shared" si="53"/>
        <v>0</v>
      </c>
      <c r="AK85" s="27">
        <f t="shared" si="54"/>
        <v>1</v>
      </c>
      <c r="AL85" s="28">
        <f t="shared" si="55"/>
        <v>1</v>
      </c>
      <c r="AM85" s="13"/>
      <c r="AN85" s="13"/>
    </row>
    <row r="86" spans="1:40">
      <c r="A86" s="7" t="s">
        <v>50</v>
      </c>
      <c r="B86" s="7" t="s">
        <v>49</v>
      </c>
      <c r="C86" s="14">
        <v>44953</v>
      </c>
      <c r="D86" s="41">
        <v>7195</v>
      </c>
      <c r="E86" s="42">
        <v>25180</v>
      </c>
      <c r="F86" s="42">
        <v>8825</v>
      </c>
      <c r="G86" s="43">
        <v>2286</v>
      </c>
      <c r="I86" s="35">
        <f t="shared" si="79"/>
        <v>0.16005605855004115</v>
      </c>
      <c r="J86" s="36">
        <f t="shared" si="80"/>
        <v>0.56014059128423022</v>
      </c>
      <c r="K86" s="36">
        <f t="shared" si="81"/>
        <v>0.19631615242586703</v>
      </c>
      <c r="L86" s="37">
        <f t="shared" si="82"/>
        <v>5.0853113251618356E-2</v>
      </c>
      <c r="N86" s="35">
        <f t="shared" si="66"/>
        <v>0.3406065942705645</v>
      </c>
      <c r="O86" s="36">
        <f t="shared" si="67"/>
        <v>0.41344468505819154</v>
      </c>
      <c r="P86" s="36">
        <f t="shared" si="68"/>
        <v>0.16447792543160614</v>
      </c>
      <c r="Q86" s="37">
        <f t="shared" si="69"/>
        <v>4.1121115836888156E-2</v>
      </c>
      <c r="S86" s="35">
        <f t="shared" si="60"/>
        <v>0.41344468505819154</v>
      </c>
      <c r="T86" s="37">
        <f t="shared" si="61"/>
        <v>0.3406065942705645</v>
      </c>
      <c r="V86" s="26">
        <f t="shared" si="62"/>
        <v>0</v>
      </c>
      <c r="W86" s="27">
        <f t="shared" si="63"/>
        <v>1</v>
      </c>
      <c r="X86" s="27">
        <f t="shared" si="64"/>
        <v>0</v>
      </c>
      <c r="Y86" s="28">
        <f t="shared" si="65"/>
        <v>0</v>
      </c>
      <c r="AA86" s="47">
        <f t="shared" si="75"/>
        <v>15311.288232244686</v>
      </c>
      <c r="AB86" s="48">
        <f t="shared" si="76"/>
        <v>0</v>
      </c>
      <c r="AC86" s="48">
        <f t="shared" si="77"/>
        <v>7393.7761819269908</v>
      </c>
      <c r="AD86" s="49">
        <f t="shared" si="78"/>
        <v>1848.5175202156333</v>
      </c>
      <c r="AE86" s="47">
        <f t="shared" si="71"/>
        <v>15311.288232244686</v>
      </c>
      <c r="AF86" s="48">
        <f t="shared" si="72"/>
        <v>3273.2906951761984</v>
      </c>
      <c r="AG86" s="48">
        <f t="shared" si="73"/>
        <v>7393.7761819269908</v>
      </c>
      <c r="AH86" s="49">
        <f t="shared" si="74"/>
        <v>1848.5175202156333</v>
      </c>
      <c r="AI86" s="26">
        <f t="shared" si="52"/>
        <v>0</v>
      </c>
      <c r="AJ86" s="27">
        <f t="shared" si="53"/>
        <v>0</v>
      </c>
      <c r="AK86" s="27">
        <f t="shared" si="54"/>
        <v>1</v>
      </c>
      <c r="AL86" s="28">
        <f t="shared" si="55"/>
        <v>1</v>
      </c>
      <c r="AM86" s="13"/>
      <c r="AN86" s="13"/>
    </row>
    <row r="87" spans="1:40">
      <c r="A87" s="7" t="s">
        <v>48</v>
      </c>
      <c r="B87" s="7" t="s">
        <v>47</v>
      </c>
      <c r="C87" s="14">
        <v>51853</v>
      </c>
      <c r="D87" s="41">
        <v>8414</v>
      </c>
      <c r="E87" s="42">
        <v>28540</v>
      </c>
      <c r="F87" s="42">
        <v>9709</v>
      </c>
      <c r="G87" s="43">
        <v>3289</v>
      </c>
      <c r="I87" s="35">
        <f t="shared" si="79"/>
        <v>0.16226640695813163</v>
      </c>
      <c r="J87" s="36">
        <f t="shared" si="80"/>
        <v>0.55040209823925323</v>
      </c>
      <c r="K87" s="36">
        <f t="shared" si="81"/>
        <v>0.18724085395251963</v>
      </c>
      <c r="L87" s="37">
        <f t="shared" si="82"/>
        <v>6.3429309779569162E-2</v>
      </c>
      <c r="N87" s="35">
        <f t="shared" si="66"/>
        <v>0.34531031651795246</v>
      </c>
      <c r="O87" s="36">
        <f t="shared" si="67"/>
        <v>0.40625661789689055</v>
      </c>
      <c r="P87" s="36">
        <f t="shared" si="68"/>
        <v>0.15687444376632403</v>
      </c>
      <c r="Q87" s="37">
        <f t="shared" si="69"/>
        <v>5.1290546991565357E-2</v>
      </c>
      <c r="S87" s="35">
        <f t="shared" si="60"/>
        <v>0.40625661789689055</v>
      </c>
      <c r="T87" s="37">
        <f t="shared" si="61"/>
        <v>0.34531031651795246</v>
      </c>
      <c r="V87" s="26">
        <f t="shared" si="62"/>
        <v>0</v>
      </c>
      <c r="W87" s="27">
        <f t="shared" si="63"/>
        <v>1</v>
      </c>
      <c r="X87" s="27">
        <f t="shared" si="64"/>
        <v>0</v>
      </c>
      <c r="Y87" s="28">
        <f t="shared" si="65"/>
        <v>0</v>
      </c>
      <c r="AA87" s="47">
        <f t="shared" si="75"/>
        <v>17905.375842405389</v>
      </c>
      <c r="AB87" s="48">
        <f t="shared" si="76"/>
        <v>0</v>
      </c>
      <c r="AC87" s="48">
        <f t="shared" si="77"/>
        <v>8134.4105326152003</v>
      </c>
      <c r="AD87" s="49">
        <f t="shared" si="78"/>
        <v>2659.5687331536383</v>
      </c>
      <c r="AE87" s="47">
        <f t="shared" si="71"/>
        <v>17905.375842405389</v>
      </c>
      <c r="AF87" s="48">
        <f t="shared" si="72"/>
        <v>3159.2485654020766</v>
      </c>
      <c r="AG87" s="48">
        <f t="shared" si="73"/>
        <v>8134.4105326152003</v>
      </c>
      <c r="AH87" s="49">
        <f t="shared" si="74"/>
        <v>2659.5687331536383</v>
      </c>
      <c r="AI87" s="26">
        <f t="shared" si="52"/>
        <v>0</v>
      </c>
      <c r="AJ87" s="27">
        <f t="shared" si="53"/>
        <v>0</v>
      </c>
      <c r="AK87" s="27">
        <f t="shared" si="54"/>
        <v>1</v>
      </c>
      <c r="AL87" s="28">
        <f t="shared" si="55"/>
        <v>1</v>
      </c>
      <c r="AM87" s="13"/>
      <c r="AN87" s="13"/>
    </row>
    <row r="88" spans="1:40">
      <c r="A88" s="7" t="s">
        <v>46</v>
      </c>
      <c r="B88" s="7" t="s">
        <v>45</v>
      </c>
      <c r="C88" s="14">
        <v>46522</v>
      </c>
      <c r="D88" s="41">
        <v>7046</v>
      </c>
      <c r="E88" s="42">
        <v>25707</v>
      </c>
      <c r="F88" s="42">
        <v>9784</v>
      </c>
      <c r="G88" s="43">
        <v>2251</v>
      </c>
      <c r="I88" s="35">
        <f t="shared" si="79"/>
        <v>0.1514552254847169</v>
      </c>
      <c r="J88" s="36">
        <f t="shared" si="80"/>
        <v>0.55257727526761535</v>
      </c>
      <c r="K88" s="36">
        <f t="shared" si="81"/>
        <v>0.21030910107046127</v>
      </c>
      <c r="L88" s="37">
        <f t="shared" si="82"/>
        <v>4.8385709986672971E-2</v>
      </c>
      <c r="N88" s="35">
        <f t="shared" si="66"/>
        <v>0.32230362914191957</v>
      </c>
      <c r="O88" s="36">
        <f t="shared" si="67"/>
        <v>0.40786213514636382</v>
      </c>
      <c r="P88" s="36">
        <f t="shared" si="68"/>
        <v>0.17620152094473118</v>
      </c>
      <c r="Q88" s="37">
        <f t="shared" si="69"/>
        <v>3.9125911040436362E-2</v>
      </c>
      <c r="S88" s="35">
        <f t="shared" si="60"/>
        <v>0.40786213514636382</v>
      </c>
      <c r="T88" s="37">
        <f t="shared" si="61"/>
        <v>0.32230362914191957</v>
      </c>
      <c r="V88" s="26">
        <f t="shared" si="62"/>
        <v>0</v>
      </c>
      <c r="W88" s="27">
        <f t="shared" si="63"/>
        <v>1</v>
      </c>
      <c r="X88" s="27">
        <f t="shared" si="64"/>
        <v>0</v>
      </c>
      <c r="Y88" s="28">
        <f t="shared" si="65"/>
        <v>0</v>
      </c>
      <c r="AA88" s="47">
        <f t="shared" si="75"/>
        <v>14994.209434940381</v>
      </c>
      <c r="AB88" s="48">
        <f t="shared" si="76"/>
        <v>0</v>
      </c>
      <c r="AC88" s="48">
        <f t="shared" si="77"/>
        <v>8197.2471573907842</v>
      </c>
      <c r="AD88" s="49">
        <f t="shared" si="78"/>
        <v>1820.2156334231804</v>
      </c>
      <c r="AE88" s="47">
        <f t="shared" si="71"/>
        <v>14994.209434940381</v>
      </c>
      <c r="AF88" s="48">
        <f t="shared" si="72"/>
        <v>3979.3528163387559</v>
      </c>
      <c r="AG88" s="48">
        <f t="shared" si="73"/>
        <v>8197.2471573907842</v>
      </c>
      <c r="AH88" s="49">
        <f t="shared" si="74"/>
        <v>1820.2156334231804</v>
      </c>
      <c r="AI88" s="26">
        <f t="shared" si="52"/>
        <v>0</v>
      </c>
      <c r="AJ88" s="27">
        <f t="shared" si="53"/>
        <v>0</v>
      </c>
      <c r="AK88" s="27">
        <f t="shared" si="54"/>
        <v>1</v>
      </c>
      <c r="AL88" s="28">
        <f t="shared" si="55"/>
        <v>1</v>
      </c>
      <c r="AM88" s="13"/>
      <c r="AN88" s="13"/>
    </row>
    <row r="89" spans="1:40">
      <c r="A89" s="7" t="s">
        <v>44</v>
      </c>
      <c r="B89" s="7" t="s">
        <v>43</v>
      </c>
      <c r="C89" s="14">
        <v>42548</v>
      </c>
      <c r="D89" s="41">
        <v>9457</v>
      </c>
      <c r="E89" s="42">
        <v>23603</v>
      </c>
      <c r="F89" s="42">
        <v>6010</v>
      </c>
      <c r="G89" s="43">
        <v>3478</v>
      </c>
      <c r="I89" s="35">
        <f t="shared" si="79"/>
        <v>0.22226661652721633</v>
      </c>
      <c r="J89" s="36">
        <f t="shared" si="80"/>
        <v>0.55473817805772307</v>
      </c>
      <c r="K89" s="36">
        <f t="shared" si="81"/>
        <v>0.14125223277239823</v>
      </c>
      <c r="L89" s="37">
        <f t="shared" si="82"/>
        <v>8.1742972642662406E-2</v>
      </c>
      <c r="N89" s="35">
        <f t="shared" si="66"/>
        <v>0.472993499660043</v>
      </c>
      <c r="O89" s="36">
        <f t="shared" si="67"/>
        <v>0.40945711645534044</v>
      </c>
      <c r="P89" s="36">
        <f t="shared" si="68"/>
        <v>0.11834418065910085</v>
      </c>
      <c r="Q89" s="37">
        <f t="shared" si="69"/>
        <v>6.6099438794605725E-2</v>
      </c>
      <c r="S89" s="35">
        <f t="shared" si="60"/>
        <v>0.472993499660043</v>
      </c>
      <c r="T89" s="37">
        <f t="shared" si="61"/>
        <v>0.40945711645534044</v>
      </c>
      <c r="V89" s="26">
        <f t="shared" si="62"/>
        <v>1</v>
      </c>
      <c r="W89" s="27">
        <f t="shared" si="63"/>
        <v>0</v>
      </c>
      <c r="X89" s="27">
        <f t="shared" si="64"/>
        <v>0</v>
      </c>
      <c r="Y89" s="28">
        <f t="shared" si="65"/>
        <v>0</v>
      </c>
      <c r="AA89" s="47">
        <f t="shared" si="75"/>
        <v>0</v>
      </c>
      <c r="AB89" s="48">
        <f t="shared" si="76"/>
        <v>17421.581390941825</v>
      </c>
      <c r="AC89" s="48">
        <f t="shared" si="77"/>
        <v>5035.3081986834231</v>
      </c>
      <c r="AD89" s="49">
        <f t="shared" si="78"/>
        <v>2812.3989218328843</v>
      </c>
      <c r="AE89" s="47">
        <f t="shared" si="71"/>
        <v>2702.3460325936844</v>
      </c>
      <c r="AF89" s="48">
        <f t="shared" si="72"/>
        <v>17421.581390941825</v>
      </c>
      <c r="AG89" s="48">
        <f t="shared" si="73"/>
        <v>5035.3081986834231</v>
      </c>
      <c r="AH89" s="49">
        <f t="shared" si="74"/>
        <v>2812.3989218328843</v>
      </c>
      <c r="AI89" s="26">
        <f t="shared" si="52"/>
        <v>0</v>
      </c>
      <c r="AJ89" s="27">
        <f t="shared" si="53"/>
        <v>0</v>
      </c>
      <c r="AK89" s="27">
        <f t="shared" si="54"/>
        <v>1</v>
      </c>
      <c r="AL89" s="28">
        <f t="shared" si="55"/>
        <v>1</v>
      </c>
      <c r="AM89" s="13"/>
      <c r="AN89" s="13"/>
    </row>
    <row r="90" spans="1:40">
      <c r="A90" s="7" t="s">
        <v>42</v>
      </c>
      <c r="B90" s="7" t="s">
        <v>41</v>
      </c>
      <c r="C90" s="14">
        <v>37756</v>
      </c>
      <c r="D90" s="41">
        <v>6865</v>
      </c>
      <c r="E90" s="42">
        <v>23838</v>
      </c>
      <c r="F90" s="42">
        <v>5402</v>
      </c>
      <c r="G90" s="43">
        <v>1651</v>
      </c>
      <c r="I90" s="35">
        <f t="shared" si="79"/>
        <v>0.18182540523360524</v>
      </c>
      <c r="J90" s="36">
        <f t="shared" si="80"/>
        <v>0.6313698485009005</v>
      </c>
      <c r="K90" s="36">
        <f t="shared" si="81"/>
        <v>0.14307659709715012</v>
      </c>
      <c r="L90" s="37">
        <f t="shared" si="82"/>
        <v>4.3728149168344103E-2</v>
      </c>
      <c r="N90" s="35">
        <f t="shared" si="66"/>
        <v>0.38693275711972497</v>
      </c>
      <c r="O90" s="36">
        <f t="shared" si="67"/>
        <v>0.46601962476994646</v>
      </c>
      <c r="P90" s="36">
        <f t="shared" si="68"/>
        <v>0.11987267261281279</v>
      </c>
      <c r="Q90" s="37">
        <f t="shared" si="69"/>
        <v>3.5359689354456145E-2</v>
      </c>
      <c r="S90" s="35">
        <f t="shared" si="60"/>
        <v>0.46601962476994646</v>
      </c>
      <c r="T90" s="37">
        <f t="shared" si="61"/>
        <v>0.38693275711972497</v>
      </c>
      <c r="V90" s="26">
        <f t="shared" si="62"/>
        <v>0</v>
      </c>
      <c r="W90" s="27">
        <f t="shared" si="63"/>
        <v>1</v>
      </c>
      <c r="X90" s="27">
        <f t="shared" si="64"/>
        <v>0</v>
      </c>
      <c r="Y90" s="28">
        <f t="shared" si="65"/>
        <v>0</v>
      </c>
      <c r="AA90" s="47">
        <f t="shared" si="75"/>
        <v>14609.033177812336</v>
      </c>
      <c r="AB90" s="48">
        <f t="shared" si="76"/>
        <v>0</v>
      </c>
      <c r="AC90" s="48">
        <f t="shared" si="77"/>
        <v>4525.9126271693594</v>
      </c>
      <c r="AD90" s="49">
        <f t="shared" si="78"/>
        <v>1335.0404312668461</v>
      </c>
      <c r="AE90" s="47">
        <f t="shared" si="71"/>
        <v>14609.033177812336</v>
      </c>
      <c r="AF90" s="48">
        <f t="shared" si="72"/>
        <v>2985.0037750017627</v>
      </c>
      <c r="AG90" s="48">
        <f t="shared" si="73"/>
        <v>4525.9126271693594</v>
      </c>
      <c r="AH90" s="49">
        <f t="shared" si="74"/>
        <v>1335.0404312668461</v>
      </c>
      <c r="AI90" s="26">
        <f t="shared" si="52"/>
        <v>0</v>
      </c>
      <c r="AJ90" s="27">
        <f t="shared" si="53"/>
        <v>0</v>
      </c>
      <c r="AK90" s="27">
        <f t="shared" si="54"/>
        <v>1</v>
      </c>
      <c r="AL90" s="28">
        <f t="shared" si="55"/>
        <v>1</v>
      </c>
      <c r="AM90" s="13"/>
      <c r="AN90" s="13"/>
    </row>
    <row r="91" spans="1:40">
      <c r="A91" s="7" t="s">
        <v>40</v>
      </c>
      <c r="B91" s="7" t="s">
        <v>39</v>
      </c>
      <c r="C91" s="14">
        <v>39051</v>
      </c>
      <c r="D91" s="41">
        <v>7268</v>
      </c>
      <c r="E91" s="42">
        <v>23806</v>
      </c>
      <c r="F91" s="42">
        <v>5716</v>
      </c>
      <c r="G91" s="43">
        <v>2261</v>
      </c>
      <c r="I91" s="35">
        <f t="shared" si="79"/>
        <v>0.18611559243041151</v>
      </c>
      <c r="J91" s="36">
        <f t="shared" si="80"/>
        <v>0.60961307008783383</v>
      </c>
      <c r="K91" s="36">
        <f t="shared" si="81"/>
        <v>0.14637269212056028</v>
      </c>
      <c r="L91" s="37">
        <f t="shared" si="82"/>
        <v>5.7898645361194337E-2</v>
      </c>
      <c r="N91" s="35">
        <f t="shared" si="66"/>
        <v>0.39606247119068905</v>
      </c>
      <c r="O91" s="36">
        <f t="shared" si="67"/>
        <v>0.44996075573092914</v>
      </c>
      <c r="P91" s="36">
        <f t="shared" si="68"/>
        <v>0.12263421242895535</v>
      </c>
      <c r="Q91" s="37">
        <f t="shared" si="69"/>
        <v>4.6818311612825611E-2</v>
      </c>
      <c r="S91" s="35">
        <f t="shared" si="60"/>
        <v>0.44996075573092914</v>
      </c>
      <c r="T91" s="37">
        <f t="shared" si="61"/>
        <v>0.39606247119068905</v>
      </c>
      <c r="V91" s="26">
        <f t="shared" si="62"/>
        <v>0</v>
      </c>
      <c r="W91" s="27">
        <f t="shared" si="63"/>
        <v>1</v>
      </c>
      <c r="X91" s="27">
        <f t="shared" si="64"/>
        <v>0</v>
      </c>
      <c r="Y91" s="28">
        <f t="shared" si="65"/>
        <v>0</v>
      </c>
      <c r="AA91" s="47">
        <f t="shared" si="75"/>
        <v>15466.635562467598</v>
      </c>
      <c r="AB91" s="48">
        <f t="shared" si="76"/>
        <v>0</v>
      </c>
      <c r="AC91" s="48">
        <f t="shared" si="77"/>
        <v>4788.988629563135</v>
      </c>
      <c r="AD91" s="49">
        <f t="shared" si="78"/>
        <v>1828.3018867924529</v>
      </c>
      <c r="AE91" s="47">
        <f t="shared" si="71"/>
        <v>15466.635562467598</v>
      </c>
      <c r="AF91" s="48">
        <f t="shared" si="72"/>
        <v>2103.7819095809159</v>
      </c>
      <c r="AG91" s="48">
        <f t="shared" si="73"/>
        <v>4788.988629563135</v>
      </c>
      <c r="AH91" s="49">
        <f t="shared" si="74"/>
        <v>1828.3018867924529</v>
      </c>
      <c r="AI91" s="26">
        <f t="shared" si="52"/>
        <v>0</v>
      </c>
      <c r="AJ91" s="27">
        <f t="shared" si="53"/>
        <v>0</v>
      </c>
      <c r="AK91" s="27">
        <f t="shared" si="54"/>
        <v>1</v>
      </c>
      <c r="AL91" s="28">
        <f t="shared" si="55"/>
        <v>1</v>
      </c>
      <c r="AM91" s="13"/>
      <c r="AN91" s="13"/>
    </row>
    <row r="92" spans="1:40">
      <c r="A92" s="7" t="s">
        <v>38</v>
      </c>
      <c r="B92" s="7" t="s">
        <v>37</v>
      </c>
      <c r="C92" s="14">
        <v>39788</v>
      </c>
      <c r="D92" s="41">
        <v>7828</v>
      </c>
      <c r="E92" s="42">
        <v>23653</v>
      </c>
      <c r="F92" s="42">
        <v>5524</v>
      </c>
      <c r="G92" s="43">
        <v>2783</v>
      </c>
      <c r="I92" s="35">
        <f t="shared" si="79"/>
        <v>0.19674273650346838</v>
      </c>
      <c r="J92" s="36">
        <f t="shared" si="80"/>
        <v>0.59447572132301196</v>
      </c>
      <c r="K92" s="36">
        <f t="shared" si="81"/>
        <v>0.13883582989846185</v>
      </c>
      <c r="L92" s="37">
        <f t="shared" si="82"/>
        <v>6.9945712275057803E-2</v>
      </c>
      <c r="N92" s="35">
        <f t="shared" si="66"/>
        <v>0.41867751858306773</v>
      </c>
      <c r="O92" s="36">
        <f t="shared" si="67"/>
        <v>0.4387877457936577</v>
      </c>
      <c r="P92" s="36">
        <f t="shared" si="68"/>
        <v>0.11631966598315176</v>
      </c>
      <c r="Q92" s="37">
        <f t="shared" si="69"/>
        <v>5.6559875155033267E-2</v>
      </c>
      <c r="S92" s="35">
        <f t="shared" si="60"/>
        <v>0.4387877457936577</v>
      </c>
      <c r="T92" s="37">
        <f t="shared" si="61"/>
        <v>0.41867751858306773</v>
      </c>
      <c r="V92" s="26">
        <f t="shared" si="62"/>
        <v>0</v>
      </c>
      <c r="W92" s="27">
        <f t="shared" si="63"/>
        <v>1</v>
      </c>
      <c r="X92" s="27">
        <f t="shared" si="64"/>
        <v>0</v>
      </c>
      <c r="Y92" s="28">
        <f t="shared" si="65"/>
        <v>0</v>
      </c>
      <c r="AA92" s="47">
        <f t="shared" si="75"/>
        <v>16658.341109383098</v>
      </c>
      <c r="AB92" s="48">
        <f t="shared" si="76"/>
        <v>0</v>
      </c>
      <c r="AC92" s="48">
        <f t="shared" si="77"/>
        <v>4628.1268701376421</v>
      </c>
      <c r="AD92" s="49">
        <f t="shared" si="78"/>
        <v>2250.4043126684637</v>
      </c>
      <c r="AE92" s="47">
        <f t="shared" si="71"/>
        <v>16658.341109383098</v>
      </c>
      <c r="AF92" s="48">
        <f t="shared" si="72"/>
        <v>799.14572025495374</v>
      </c>
      <c r="AG92" s="48">
        <f t="shared" si="73"/>
        <v>4628.1268701376421</v>
      </c>
      <c r="AH92" s="49">
        <f t="shared" si="74"/>
        <v>2250.4043126684637</v>
      </c>
      <c r="AI92" s="26">
        <f t="shared" si="52"/>
        <v>0</v>
      </c>
      <c r="AJ92" s="27">
        <f t="shared" si="53"/>
        <v>0</v>
      </c>
      <c r="AK92" s="27">
        <f t="shared" si="54"/>
        <v>1</v>
      </c>
      <c r="AL92" s="28">
        <f t="shared" si="55"/>
        <v>1</v>
      </c>
      <c r="AM92" s="13"/>
      <c r="AN92" s="13"/>
    </row>
    <row r="93" spans="1:40">
      <c r="A93" s="7" t="s">
        <v>36</v>
      </c>
      <c r="B93" s="7" t="s">
        <v>34</v>
      </c>
      <c r="C93" s="14">
        <v>49710</v>
      </c>
      <c r="D93" s="41">
        <v>10333</v>
      </c>
      <c r="E93" s="42">
        <v>21676</v>
      </c>
      <c r="F93" s="42">
        <v>10090</v>
      </c>
      <c r="G93" s="43">
        <v>2828</v>
      </c>
      <c r="I93" s="35">
        <f t="shared" si="79"/>
        <v>0.20786562059947697</v>
      </c>
      <c r="J93" s="36">
        <f t="shared" si="80"/>
        <v>0.43604908469120901</v>
      </c>
      <c r="K93" s="36">
        <f t="shared" si="81"/>
        <v>0.20297726815530073</v>
      </c>
      <c r="L93" s="37">
        <f t="shared" si="82"/>
        <v>5.6889961778314221E-2</v>
      </c>
      <c r="N93" s="35">
        <f t="shared" si="66"/>
        <v>0.44234752335969563</v>
      </c>
      <c r="O93" s="36">
        <f t="shared" si="67"/>
        <v>0.32185165527236292</v>
      </c>
      <c r="P93" s="36">
        <f t="shared" si="68"/>
        <v>0.17005875249396829</v>
      </c>
      <c r="Q93" s="37">
        <f t="shared" si="69"/>
        <v>4.600266451076622E-2</v>
      </c>
      <c r="S93" s="35">
        <f t="shared" si="60"/>
        <v>0.44234752335969563</v>
      </c>
      <c r="T93" s="37">
        <f t="shared" si="61"/>
        <v>0.32185165527236292</v>
      </c>
      <c r="V93" s="26">
        <f t="shared" si="62"/>
        <v>1</v>
      </c>
      <c r="W93" s="27">
        <f t="shared" si="63"/>
        <v>0</v>
      </c>
      <c r="X93" s="27">
        <f t="shared" si="64"/>
        <v>0</v>
      </c>
      <c r="Y93" s="28">
        <f t="shared" si="65"/>
        <v>0</v>
      </c>
      <c r="AA93" s="47">
        <f t="shared" si="75"/>
        <v>0</v>
      </c>
      <c r="AB93" s="48">
        <f t="shared" si="76"/>
        <v>15999.245783589162</v>
      </c>
      <c r="AC93" s="48">
        <f t="shared" si="77"/>
        <v>8453.6205864751646</v>
      </c>
      <c r="AD93" s="49">
        <f t="shared" si="78"/>
        <v>2286.7924528301887</v>
      </c>
      <c r="AE93" s="47">
        <f t="shared" si="71"/>
        <v>5988.8496026213088</v>
      </c>
      <c r="AF93" s="48">
        <f t="shared" si="72"/>
        <v>15999.245783589162</v>
      </c>
      <c r="AG93" s="48">
        <f t="shared" si="73"/>
        <v>8453.6205864751646</v>
      </c>
      <c r="AH93" s="49">
        <f t="shared" si="74"/>
        <v>2286.7924528301887</v>
      </c>
      <c r="AI93" s="26">
        <f t="shared" si="52"/>
        <v>0</v>
      </c>
      <c r="AJ93" s="27">
        <f t="shared" si="53"/>
        <v>0</v>
      </c>
      <c r="AK93" s="27">
        <f t="shared" si="54"/>
        <v>1</v>
      </c>
      <c r="AL93" s="28">
        <f t="shared" si="55"/>
        <v>1</v>
      </c>
      <c r="AM93" s="13"/>
      <c r="AN93" s="13"/>
    </row>
    <row r="94" spans="1:40">
      <c r="A94" s="7" t="s">
        <v>35</v>
      </c>
      <c r="B94" s="7" t="s">
        <v>34</v>
      </c>
      <c r="C94" s="14">
        <v>44772</v>
      </c>
      <c r="D94" s="41">
        <v>7313</v>
      </c>
      <c r="E94" s="42">
        <v>20416</v>
      </c>
      <c r="F94" s="42">
        <v>13081</v>
      </c>
      <c r="G94" s="43">
        <v>1571</v>
      </c>
      <c r="I94" s="35">
        <f t="shared" si="79"/>
        <v>0.16333869382649871</v>
      </c>
      <c r="J94" s="36">
        <f t="shared" si="80"/>
        <v>0.45599928526757794</v>
      </c>
      <c r="K94" s="36">
        <f t="shared" si="81"/>
        <v>0.29216921290092024</v>
      </c>
      <c r="L94" s="37">
        <f t="shared" si="82"/>
        <v>3.5088894844992405E-2</v>
      </c>
      <c r="N94" s="35">
        <f t="shared" si="66"/>
        <v>0.34759219189101975</v>
      </c>
      <c r="O94" s="36">
        <f t="shared" si="67"/>
        <v>0.33657707335933601</v>
      </c>
      <c r="P94" s="36">
        <f t="shared" si="68"/>
        <v>0.24478569602710254</v>
      </c>
      <c r="Q94" s="37">
        <f t="shared" si="69"/>
        <v>2.8373769416435907E-2</v>
      </c>
      <c r="S94" s="35">
        <f t="shared" si="60"/>
        <v>0.34759219189101975</v>
      </c>
      <c r="T94" s="37">
        <f t="shared" si="61"/>
        <v>0.33657707335933601</v>
      </c>
      <c r="V94" s="26">
        <f t="shared" si="62"/>
        <v>1</v>
      </c>
      <c r="W94" s="27">
        <f t="shared" si="63"/>
        <v>0</v>
      </c>
      <c r="X94" s="27">
        <f t="shared" si="64"/>
        <v>0</v>
      </c>
      <c r="Y94" s="28">
        <f t="shared" si="65"/>
        <v>0</v>
      </c>
      <c r="AA94" s="47">
        <f t="shared" si="75"/>
        <v>0</v>
      </c>
      <c r="AB94" s="48">
        <f t="shared" si="76"/>
        <v>15069.228728444192</v>
      </c>
      <c r="AC94" s="48">
        <f t="shared" si="77"/>
        <v>10959.545182525435</v>
      </c>
      <c r="AD94" s="49">
        <f t="shared" si="78"/>
        <v>1270.3504043126684</v>
      </c>
      <c r="AE94" s="47">
        <f t="shared" si="71"/>
        <v>492.16888690054452</v>
      </c>
      <c r="AF94" s="48">
        <f t="shared" si="72"/>
        <v>15069.228728444192</v>
      </c>
      <c r="AG94" s="48">
        <f t="shared" si="73"/>
        <v>10959.545182525435</v>
      </c>
      <c r="AH94" s="49">
        <f t="shared" si="74"/>
        <v>1270.3504043126684</v>
      </c>
      <c r="AI94" s="26">
        <f t="shared" si="52"/>
        <v>0</v>
      </c>
      <c r="AJ94" s="27">
        <f t="shared" si="53"/>
        <v>0</v>
      </c>
      <c r="AK94" s="27">
        <f t="shared" si="54"/>
        <v>1</v>
      </c>
      <c r="AL94" s="28">
        <f t="shared" si="55"/>
        <v>1</v>
      </c>
      <c r="AM94" s="13"/>
      <c r="AN94" s="13"/>
    </row>
    <row r="95" spans="1:40">
      <c r="A95" s="7" t="s">
        <v>33</v>
      </c>
      <c r="B95" s="7" t="s">
        <v>32</v>
      </c>
      <c r="C95" s="14">
        <v>46982</v>
      </c>
      <c r="D95" s="41">
        <v>6238</v>
      </c>
      <c r="E95" s="42">
        <v>26073</v>
      </c>
      <c r="F95" s="42">
        <v>11847</v>
      </c>
      <c r="G95" s="43">
        <v>1053</v>
      </c>
      <c r="I95" s="35">
        <f t="shared" si="79"/>
        <v>0.13277425396960538</v>
      </c>
      <c r="J95" s="36">
        <f t="shared" si="80"/>
        <v>0.55495721765782635</v>
      </c>
      <c r="K95" s="36">
        <f t="shared" si="81"/>
        <v>0.25216040185602995</v>
      </c>
      <c r="L95" s="37">
        <f t="shared" si="82"/>
        <v>2.2412838959601548E-2</v>
      </c>
      <c r="N95" s="35">
        <f t="shared" si="66"/>
        <v>0.28254966954133232</v>
      </c>
      <c r="O95" s="36">
        <f t="shared" si="67"/>
        <v>0.4096187915060136</v>
      </c>
      <c r="P95" s="36">
        <f t="shared" si="68"/>
        <v>0.21126544739583597</v>
      </c>
      <c r="Q95" s="37">
        <f t="shared" si="69"/>
        <v>1.8123589455203409E-2</v>
      </c>
      <c r="S95" s="35">
        <f t="shared" si="60"/>
        <v>0.4096187915060136</v>
      </c>
      <c r="T95" s="37">
        <f t="shared" si="61"/>
        <v>0.28254966954133232</v>
      </c>
      <c r="V95" s="26">
        <f t="shared" si="62"/>
        <v>0</v>
      </c>
      <c r="W95" s="27">
        <f t="shared" si="63"/>
        <v>1</v>
      </c>
      <c r="X95" s="27">
        <f t="shared" si="64"/>
        <v>0</v>
      </c>
      <c r="Y95" s="28">
        <f t="shared" si="65"/>
        <v>0</v>
      </c>
      <c r="AA95" s="47">
        <f t="shared" si="75"/>
        <v>13274.748574390875</v>
      </c>
      <c r="AB95" s="48">
        <f t="shared" si="76"/>
        <v>0</v>
      </c>
      <c r="AC95" s="48">
        <f t="shared" si="77"/>
        <v>9925.673249551166</v>
      </c>
      <c r="AD95" s="49">
        <f t="shared" si="78"/>
        <v>851.48247978436655</v>
      </c>
      <c r="AE95" s="47">
        <f t="shared" si="71"/>
        <v>13274.748574390875</v>
      </c>
      <c r="AF95" s="48">
        <f t="shared" si="72"/>
        <v>5968.961488144656</v>
      </c>
      <c r="AG95" s="48">
        <f t="shared" si="73"/>
        <v>9925.673249551166</v>
      </c>
      <c r="AH95" s="49">
        <f t="shared" si="74"/>
        <v>851.48247978436655</v>
      </c>
      <c r="AI95" s="26">
        <f t="shared" si="52"/>
        <v>0</v>
      </c>
      <c r="AJ95" s="27">
        <f t="shared" si="53"/>
        <v>0</v>
      </c>
      <c r="AK95" s="27">
        <f t="shared" si="54"/>
        <v>1</v>
      </c>
      <c r="AL95" s="28">
        <f t="shared" si="55"/>
        <v>1</v>
      </c>
      <c r="AM95" s="13"/>
      <c r="AN95" s="13"/>
    </row>
    <row r="96" spans="1:40">
      <c r="A96" s="7" t="s">
        <v>31</v>
      </c>
      <c r="B96" s="7" t="s">
        <v>30</v>
      </c>
      <c r="C96" s="14">
        <v>45228</v>
      </c>
      <c r="D96" s="41">
        <v>5684</v>
      </c>
      <c r="E96" s="42">
        <v>27762</v>
      </c>
      <c r="F96" s="42">
        <v>9592</v>
      </c>
      <c r="G96" s="43">
        <v>839</v>
      </c>
      <c r="I96" s="35">
        <f t="shared" si="79"/>
        <v>0.12567436101530025</v>
      </c>
      <c r="J96" s="36">
        <f t="shared" si="80"/>
        <v>0.61382329530379409</v>
      </c>
      <c r="K96" s="36">
        <f t="shared" si="81"/>
        <v>0.21208101176262492</v>
      </c>
      <c r="L96" s="37">
        <f t="shared" si="82"/>
        <v>1.8550455470062795E-2</v>
      </c>
      <c r="N96" s="35">
        <f t="shared" si="66"/>
        <v>0.26744077344106143</v>
      </c>
      <c r="O96" s="36">
        <f t="shared" si="67"/>
        <v>0.45306835990302791</v>
      </c>
      <c r="P96" s="36">
        <f t="shared" si="68"/>
        <v>0.17768606610872226</v>
      </c>
      <c r="Q96" s="37">
        <f t="shared" si="69"/>
        <v>1.5000368304632987E-2</v>
      </c>
      <c r="S96" s="35">
        <f t="shared" si="60"/>
        <v>0.45306835990302791</v>
      </c>
      <c r="T96" s="37">
        <f t="shared" si="61"/>
        <v>0.26744077344106143</v>
      </c>
      <c r="V96" s="26">
        <f t="shared" si="62"/>
        <v>0</v>
      </c>
      <c r="W96" s="27">
        <f t="shared" si="63"/>
        <v>1</v>
      </c>
      <c r="X96" s="27">
        <f t="shared" si="64"/>
        <v>0</v>
      </c>
      <c r="Y96" s="28">
        <f t="shared" si="65"/>
        <v>0</v>
      </c>
      <c r="AA96" s="47">
        <f t="shared" si="75"/>
        <v>12095.811301192327</v>
      </c>
      <c r="AB96" s="48">
        <f t="shared" si="76"/>
        <v>0</v>
      </c>
      <c r="AC96" s="48">
        <f t="shared" si="77"/>
        <v>8036.3853979652904</v>
      </c>
      <c r="AD96" s="49">
        <f t="shared" si="78"/>
        <v>678.4366576819408</v>
      </c>
      <c r="AE96" s="47">
        <f t="shared" si="71"/>
        <v>12095.811301192327</v>
      </c>
      <c r="AF96" s="48">
        <f t="shared" si="72"/>
        <v>8394.5644805018201</v>
      </c>
      <c r="AG96" s="48">
        <f t="shared" si="73"/>
        <v>8036.3853979652904</v>
      </c>
      <c r="AH96" s="49">
        <f t="shared" si="74"/>
        <v>678.4366576819408</v>
      </c>
      <c r="AI96" s="26">
        <f t="shared" si="52"/>
        <v>0</v>
      </c>
      <c r="AJ96" s="27">
        <f t="shared" si="53"/>
        <v>0</v>
      </c>
      <c r="AK96" s="27">
        <f t="shared" si="54"/>
        <v>1</v>
      </c>
      <c r="AL96" s="28">
        <f t="shared" si="55"/>
        <v>1</v>
      </c>
      <c r="AM96" s="13"/>
      <c r="AN96" s="13"/>
    </row>
    <row r="97" spans="1:40">
      <c r="A97" s="7" t="s">
        <v>29</v>
      </c>
      <c r="B97" s="7" t="s">
        <v>28</v>
      </c>
      <c r="C97" s="14">
        <v>45345</v>
      </c>
      <c r="D97" s="41">
        <v>6000</v>
      </c>
      <c r="E97" s="42">
        <v>27038</v>
      </c>
      <c r="F97" s="42">
        <v>10173</v>
      </c>
      <c r="G97" s="43">
        <v>798</v>
      </c>
      <c r="I97" s="35">
        <f t="shared" si="79"/>
        <v>0.13231888852133641</v>
      </c>
      <c r="J97" s="36">
        <f t="shared" si="80"/>
        <v>0.59627301797331567</v>
      </c>
      <c r="K97" s="36">
        <f t="shared" si="81"/>
        <v>0.22434667548792589</v>
      </c>
      <c r="L97" s="37">
        <f t="shared" si="82"/>
        <v>1.7598412173337744E-2</v>
      </c>
      <c r="N97" s="35">
        <f t="shared" si="66"/>
        <v>0.28158063109387554</v>
      </c>
      <c r="O97" s="36">
        <f t="shared" si="67"/>
        <v>0.44011434622059215</v>
      </c>
      <c r="P97" s="36">
        <f t="shared" si="68"/>
        <v>0.18796250489712521</v>
      </c>
      <c r="Q97" s="37">
        <f t="shared" si="69"/>
        <v>1.4230521973049389E-2</v>
      </c>
      <c r="S97" s="35">
        <f t="shared" si="60"/>
        <v>0.44011434622059215</v>
      </c>
      <c r="T97" s="37">
        <f t="shared" si="61"/>
        <v>0.28158063109387554</v>
      </c>
      <c r="V97" s="26">
        <f t="shared" si="62"/>
        <v>0</v>
      </c>
      <c r="W97" s="27">
        <f t="shared" si="63"/>
        <v>1</v>
      </c>
      <c r="X97" s="27">
        <f t="shared" si="64"/>
        <v>0</v>
      </c>
      <c r="Y97" s="28">
        <f t="shared" si="65"/>
        <v>0</v>
      </c>
      <c r="AA97" s="47">
        <f t="shared" si="75"/>
        <v>12768.273716951786</v>
      </c>
      <c r="AB97" s="48">
        <f t="shared" si="76"/>
        <v>0</v>
      </c>
      <c r="AC97" s="48">
        <f t="shared" si="77"/>
        <v>8523.1597845601427</v>
      </c>
      <c r="AD97" s="49">
        <f t="shared" si="78"/>
        <v>645.28301886792451</v>
      </c>
      <c r="AE97" s="47">
        <f t="shared" si="71"/>
        <v>12768.273716951786</v>
      </c>
      <c r="AF97" s="48">
        <f t="shared" si="72"/>
        <v>7187.7113124209645</v>
      </c>
      <c r="AG97" s="48">
        <f t="shared" si="73"/>
        <v>8523.1597845601427</v>
      </c>
      <c r="AH97" s="49">
        <f t="shared" si="74"/>
        <v>645.28301886792451</v>
      </c>
      <c r="AI97" s="26">
        <f t="shared" si="52"/>
        <v>0</v>
      </c>
      <c r="AJ97" s="27">
        <f t="shared" si="53"/>
        <v>0</v>
      </c>
      <c r="AK97" s="27">
        <f t="shared" si="54"/>
        <v>1</v>
      </c>
      <c r="AL97" s="28">
        <f t="shared" si="55"/>
        <v>1</v>
      </c>
      <c r="AM97" s="13"/>
      <c r="AN97" s="13"/>
    </row>
    <row r="98" spans="1:40">
      <c r="A98" s="7" t="s">
        <v>27</v>
      </c>
      <c r="B98" s="7" t="s">
        <v>26</v>
      </c>
      <c r="C98" s="14">
        <v>44691</v>
      </c>
      <c r="D98" s="41">
        <v>5494</v>
      </c>
      <c r="E98" s="42">
        <v>26015</v>
      </c>
      <c r="F98" s="42">
        <v>10640</v>
      </c>
      <c r="G98" s="43">
        <v>825</v>
      </c>
      <c r="I98" s="35">
        <f t="shared" si="79"/>
        <v>0.12293302902150322</v>
      </c>
      <c r="J98" s="36">
        <f t="shared" si="80"/>
        <v>0.58210825445839209</v>
      </c>
      <c r="K98" s="36">
        <f t="shared" si="81"/>
        <v>0.23807925533105098</v>
      </c>
      <c r="L98" s="37">
        <f t="shared" si="82"/>
        <v>1.8460092636101228E-2</v>
      </c>
      <c r="N98" s="35">
        <f t="shared" si="66"/>
        <v>0.26160709390008846</v>
      </c>
      <c r="O98" s="36">
        <f t="shared" si="67"/>
        <v>0.42965920998966028</v>
      </c>
      <c r="P98" s="36">
        <f t="shared" si="68"/>
        <v>0.19946795778783447</v>
      </c>
      <c r="Q98" s="37">
        <f t="shared" si="69"/>
        <v>1.4927298627575117E-2</v>
      </c>
      <c r="S98" s="35">
        <f t="shared" si="60"/>
        <v>0.42965920998966028</v>
      </c>
      <c r="T98" s="37">
        <f t="shared" si="61"/>
        <v>0.26160709390008846</v>
      </c>
      <c r="V98" s="26">
        <f t="shared" si="62"/>
        <v>0</v>
      </c>
      <c r="W98" s="27">
        <f t="shared" si="63"/>
        <v>1</v>
      </c>
      <c r="X98" s="27">
        <f t="shared" si="64"/>
        <v>0</v>
      </c>
      <c r="Y98" s="28">
        <f t="shared" si="65"/>
        <v>0</v>
      </c>
      <c r="AA98" s="47">
        <f t="shared" si="75"/>
        <v>11691.482633488853</v>
      </c>
      <c r="AB98" s="48">
        <f t="shared" si="76"/>
        <v>0</v>
      </c>
      <c r="AC98" s="48">
        <f t="shared" si="77"/>
        <v>8914.4225014961103</v>
      </c>
      <c r="AD98" s="49">
        <f t="shared" si="78"/>
        <v>667.11590296495956</v>
      </c>
      <c r="AE98" s="47">
        <f t="shared" si="71"/>
        <v>11691.482633488853</v>
      </c>
      <c r="AF98" s="48">
        <f t="shared" si="72"/>
        <v>7509.4171201590543</v>
      </c>
      <c r="AG98" s="48">
        <f t="shared" si="73"/>
        <v>8914.4225014961103</v>
      </c>
      <c r="AH98" s="49">
        <f t="shared" si="74"/>
        <v>667.11590296495956</v>
      </c>
      <c r="AI98" s="26">
        <f t="shared" si="52"/>
        <v>0</v>
      </c>
      <c r="AJ98" s="27">
        <f t="shared" si="53"/>
        <v>0</v>
      </c>
      <c r="AK98" s="27">
        <f t="shared" si="54"/>
        <v>1</v>
      </c>
      <c r="AL98" s="28">
        <f t="shared" si="55"/>
        <v>1</v>
      </c>
      <c r="AM98" s="13"/>
      <c r="AN98" s="13"/>
    </row>
    <row r="99" spans="1:40">
      <c r="A99" s="7" t="s">
        <v>25</v>
      </c>
      <c r="B99" s="7" t="s">
        <v>24</v>
      </c>
      <c r="C99" s="14">
        <v>39520</v>
      </c>
      <c r="D99" s="41">
        <v>7748</v>
      </c>
      <c r="E99" s="42">
        <v>22295</v>
      </c>
      <c r="F99" s="42">
        <v>5611</v>
      </c>
      <c r="G99" s="43">
        <v>2785</v>
      </c>
      <c r="I99" s="35">
        <f t="shared" si="79"/>
        <v>0.19605263157894737</v>
      </c>
      <c r="J99" s="36">
        <f t="shared" si="80"/>
        <v>0.56414473684210531</v>
      </c>
      <c r="K99" s="36">
        <f t="shared" si="81"/>
        <v>0.14197874493927126</v>
      </c>
      <c r="L99" s="37">
        <f t="shared" si="82"/>
        <v>7.0470647773279355E-2</v>
      </c>
      <c r="N99" s="35">
        <f t="shared" si="66"/>
        <v>0.41720894382145096</v>
      </c>
      <c r="O99" s="36">
        <f t="shared" si="67"/>
        <v>0.41640018002653029</v>
      </c>
      <c r="P99" s="36">
        <f t="shared" si="68"/>
        <v>0.11895286829143015</v>
      </c>
      <c r="Q99" s="37">
        <f t="shared" si="69"/>
        <v>5.6984351299147723E-2</v>
      </c>
      <c r="S99" s="35">
        <f t="shared" si="60"/>
        <v>0.41720894382145096</v>
      </c>
      <c r="T99" s="37">
        <f t="shared" si="61"/>
        <v>0.41640018002653029</v>
      </c>
      <c r="V99" s="26">
        <f t="shared" si="62"/>
        <v>1</v>
      </c>
      <c r="W99" s="27">
        <f t="shared" si="63"/>
        <v>0</v>
      </c>
      <c r="X99" s="27">
        <f t="shared" si="64"/>
        <v>0</v>
      </c>
      <c r="Y99" s="28">
        <f t="shared" si="65"/>
        <v>0</v>
      </c>
      <c r="AA99" s="47">
        <f t="shared" si="75"/>
        <v>0</v>
      </c>
      <c r="AB99" s="48">
        <f t="shared" si="76"/>
        <v>16456.135114648478</v>
      </c>
      <c r="AC99" s="48">
        <f t="shared" si="77"/>
        <v>4701.0173548773191</v>
      </c>
      <c r="AD99" s="49">
        <f t="shared" si="78"/>
        <v>2252.0215633423181</v>
      </c>
      <c r="AE99" s="47">
        <f t="shared" si="71"/>
        <v>30.962345175265074</v>
      </c>
      <c r="AF99" s="48">
        <f t="shared" si="72"/>
        <v>16456.135114648478</v>
      </c>
      <c r="AG99" s="48">
        <f t="shared" si="73"/>
        <v>4701.0173548773191</v>
      </c>
      <c r="AH99" s="49">
        <f t="shared" si="74"/>
        <v>2252.0215633423181</v>
      </c>
      <c r="AI99" s="26">
        <f t="shared" si="52"/>
        <v>0</v>
      </c>
      <c r="AJ99" s="27">
        <f t="shared" si="53"/>
        <v>0</v>
      </c>
      <c r="AK99" s="27">
        <f t="shared" si="54"/>
        <v>1</v>
      </c>
      <c r="AL99" s="28">
        <f t="shared" si="55"/>
        <v>1</v>
      </c>
      <c r="AM99" s="13"/>
      <c r="AN99" s="13"/>
    </row>
    <row r="100" spans="1:40">
      <c r="A100" s="7" t="s">
        <v>23</v>
      </c>
      <c r="B100" s="7" t="s">
        <v>22</v>
      </c>
      <c r="C100" s="14">
        <v>39888</v>
      </c>
      <c r="D100" s="41">
        <v>7049</v>
      </c>
      <c r="E100" s="42">
        <v>23461</v>
      </c>
      <c r="F100" s="42">
        <v>6653</v>
      </c>
      <c r="G100" s="43">
        <v>1823</v>
      </c>
      <c r="I100" s="35">
        <f t="shared" si="79"/>
        <v>0.17671981548335339</v>
      </c>
      <c r="J100" s="36">
        <f t="shared" si="80"/>
        <v>0.58817188126754916</v>
      </c>
      <c r="K100" s="36">
        <f t="shared" si="81"/>
        <v>0.16679201764941837</v>
      </c>
      <c r="L100" s="37">
        <f t="shared" si="82"/>
        <v>4.5702968311271561E-2</v>
      </c>
      <c r="N100" s="35">
        <f t="shared" si="66"/>
        <v>0.37606782921677845</v>
      </c>
      <c r="O100" s="36">
        <f t="shared" si="67"/>
        <v>0.43413482613930343</v>
      </c>
      <c r="P100" s="36">
        <f t="shared" si="68"/>
        <v>0.13974196571465333</v>
      </c>
      <c r="Q100" s="37">
        <f t="shared" si="69"/>
        <v>3.6956578149276192E-2</v>
      </c>
      <c r="S100" s="35">
        <f t="shared" si="60"/>
        <v>0.43413482613930343</v>
      </c>
      <c r="T100" s="37">
        <f t="shared" si="61"/>
        <v>0.37606782921677845</v>
      </c>
      <c r="V100" s="26">
        <f t="shared" si="62"/>
        <v>0</v>
      </c>
      <c r="W100" s="27">
        <f t="shared" si="63"/>
        <v>1</v>
      </c>
      <c r="X100" s="27">
        <f t="shared" si="64"/>
        <v>0</v>
      </c>
      <c r="Y100" s="28">
        <f t="shared" si="65"/>
        <v>0</v>
      </c>
      <c r="AA100" s="47">
        <f t="shared" si="75"/>
        <v>15000.59357179886</v>
      </c>
      <c r="AB100" s="48">
        <f t="shared" si="76"/>
        <v>0</v>
      </c>
      <c r="AC100" s="48">
        <f t="shared" si="77"/>
        <v>5574.0275284260924</v>
      </c>
      <c r="AD100" s="49">
        <f t="shared" si="78"/>
        <v>1474.1239892183287</v>
      </c>
      <c r="AE100" s="47">
        <f t="shared" si="71"/>
        <v>15000.59357179886</v>
      </c>
      <c r="AF100" s="48">
        <f t="shared" si="72"/>
        <v>2315.1763732456766</v>
      </c>
      <c r="AG100" s="48">
        <f t="shared" si="73"/>
        <v>5574.0275284260924</v>
      </c>
      <c r="AH100" s="49">
        <f t="shared" si="74"/>
        <v>1474.1239892183287</v>
      </c>
      <c r="AI100" s="26">
        <f t="shared" si="52"/>
        <v>0</v>
      </c>
      <c r="AJ100" s="27">
        <f t="shared" si="53"/>
        <v>0</v>
      </c>
      <c r="AK100" s="27">
        <f t="shared" si="54"/>
        <v>1</v>
      </c>
      <c r="AL100" s="28">
        <f t="shared" si="55"/>
        <v>1</v>
      </c>
      <c r="AM100" s="13"/>
      <c r="AN100" s="13"/>
    </row>
    <row r="101" spans="1:40">
      <c r="A101" s="7" t="s">
        <v>21</v>
      </c>
      <c r="B101" s="7" t="s">
        <v>20</v>
      </c>
      <c r="C101" s="14">
        <v>39209</v>
      </c>
      <c r="D101" s="41">
        <v>6417</v>
      </c>
      <c r="E101" s="42">
        <v>23848</v>
      </c>
      <c r="F101" s="42">
        <v>6051</v>
      </c>
      <c r="G101" s="43">
        <v>1859</v>
      </c>
      <c r="I101" s="35">
        <f t="shared" si="79"/>
        <v>0.16366140426942793</v>
      </c>
      <c r="J101" s="36">
        <f t="shared" si="80"/>
        <v>0.60822770282333138</v>
      </c>
      <c r="K101" s="36">
        <f t="shared" si="81"/>
        <v>0.15432681272156903</v>
      </c>
      <c r="L101" s="37">
        <f t="shared" si="82"/>
        <v>4.7412583845545662E-2</v>
      </c>
      <c r="N101" s="35">
        <f t="shared" si="66"/>
        <v>0.34827893443545965</v>
      </c>
      <c r="O101" s="36">
        <f t="shared" si="67"/>
        <v>0.44893820399789197</v>
      </c>
      <c r="P101" s="36">
        <f t="shared" si="68"/>
        <v>0.1292983469839597</v>
      </c>
      <c r="Q101" s="37">
        <f t="shared" si="69"/>
        <v>3.8339016586694606E-2</v>
      </c>
      <c r="S101" s="35">
        <f t="shared" si="60"/>
        <v>0.44893820399789197</v>
      </c>
      <c r="T101" s="37">
        <f t="shared" si="61"/>
        <v>0.34827893443545965</v>
      </c>
      <c r="V101" s="26">
        <f t="shared" si="62"/>
        <v>0</v>
      </c>
      <c r="W101" s="27">
        <f t="shared" si="63"/>
        <v>1</v>
      </c>
      <c r="X101" s="27">
        <f t="shared" si="64"/>
        <v>0</v>
      </c>
      <c r="Y101" s="28">
        <f t="shared" si="65"/>
        <v>0</v>
      </c>
      <c r="AA101" s="47">
        <f t="shared" si="75"/>
        <v>13655.668740279938</v>
      </c>
      <c r="AB101" s="48">
        <f t="shared" si="76"/>
        <v>0</v>
      </c>
      <c r="AC101" s="48">
        <f t="shared" si="77"/>
        <v>5069.6588868940762</v>
      </c>
      <c r="AD101" s="49">
        <f t="shared" si="78"/>
        <v>1503.2345013477088</v>
      </c>
      <c r="AE101" s="47">
        <f t="shared" si="71"/>
        <v>13655.668740279938</v>
      </c>
      <c r="AF101" s="48">
        <f t="shared" si="72"/>
        <v>3945.7493002734086</v>
      </c>
      <c r="AG101" s="48">
        <f t="shared" si="73"/>
        <v>5069.6588868940762</v>
      </c>
      <c r="AH101" s="49">
        <f t="shared" si="74"/>
        <v>1503.2345013477088</v>
      </c>
      <c r="AI101" s="26">
        <f t="shared" si="52"/>
        <v>0</v>
      </c>
      <c r="AJ101" s="27">
        <f t="shared" si="53"/>
        <v>0</v>
      </c>
      <c r="AK101" s="27">
        <f t="shared" si="54"/>
        <v>1</v>
      </c>
      <c r="AL101" s="28">
        <f t="shared" si="55"/>
        <v>1</v>
      </c>
      <c r="AM101" s="13"/>
      <c r="AN101" s="13"/>
    </row>
    <row r="102" spans="1:40">
      <c r="A102" s="7" t="s">
        <v>19</v>
      </c>
      <c r="B102" s="7" t="s">
        <v>18</v>
      </c>
      <c r="C102" s="14">
        <v>47619</v>
      </c>
      <c r="D102" s="41">
        <v>10106</v>
      </c>
      <c r="E102" s="42">
        <v>27376</v>
      </c>
      <c r="F102" s="42">
        <v>4922</v>
      </c>
      <c r="G102" s="43">
        <v>4025</v>
      </c>
      <c r="I102" s="35">
        <f t="shared" si="79"/>
        <v>0.21222621222621221</v>
      </c>
      <c r="J102" s="36">
        <f t="shared" si="80"/>
        <v>0.57489657489657486</v>
      </c>
      <c r="K102" s="36">
        <f t="shared" si="81"/>
        <v>0.10336210336210336</v>
      </c>
      <c r="L102" s="37">
        <f t="shared" si="82"/>
        <v>8.4525084525084532E-2</v>
      </c>
      <c r="N102" s="35">
        <f t="shared" si="66"/>
        <v>0.45162706126936292</v>
      </c>
      <c r="O102" s="36">
        <f t="shared" si="67"/>
        <v>0.42433620603035044</v>
      </c>
      <c r="P102" s="36">
        <f t="shared" si="68"/>
        <v>8.6599009399727533E-2</v>
      </c>
      <c r="Q102" s="37">
        <f t="shared" si="69"/>
        <v>6.8349124952898549E-2</v>
      </c>
      <c r="S102" s="35">
        <f t="shared" si="60"/>
        <v>0.45162706126936292</v>
      </c>
      <c r="T102" s="37">
        <f t="shared" si="61"/>
        <v>0.42433620603035044</v>
      </c>
      <c r="V102" s="26">
        <f t="shared" si="62"/>
        <v>1</v>
      </c>
      <c r="W102" s="27">
        <f t="shared" si="63"/>
        <v>0</v>
      </c>
      <c r="X102" s="27">
        <f t="shared" si="64"/>
        <v>0</v>
      </c>
      <c r="Y102" s="28">
        <f t="shared" si="65"/>
        <v>0</v>
      </c>
      <c r="AA102" s="47">
        <f t="shared" si="75"/>
        <v>0</v>
      </c>
      <c r="AB102" s="48">
        <f t="shared" si="76"/>
        <v>20206.465794959258</v>
      </c>
      <c r="AC102" s="48">
        <f t="shared" si="77"/>
        <v>4123.7582286056258</v>
      </c>
      <c r="AD102" s="49">
        <f t="shared" si="78"/>
        <v>3254.7169811320759</v>
      </c>
      <c r="AE102" s="47">
        <f t="shared" ref="AE102:AE111" si="83">AA102+(V102*($S102-$T102)*$C102)-V102</f>
        <v>1298.5632356265353</v>
      </c>
      <c r="AF102" s="48">
        <f t="shared" ref="AF102:AF111" si="84">AB102+(W102*($S102-$T102)*$C102)-W102</f>
        <v>20206.465794959258</v>
      </c>
      <c r="AG102" s="48">
        <f t="shared" ref="AG102:AG111" si="85">AC102+(X102*($S102-$T102)*$C102)-X102</f>
        <v>4123.7582286056258</v>
      </c>
      <c r="AH102" s="49">
        <f t="shared" ref="AH102:AH111" si="86">AD102+(Y102*($S102-$T102)*$C102)-Y102</f>
        <v>3254.7169811320759</v>
      </c>
      <c r="AI102" s="26">
        <f t="shared" si="52"/>
        <v>0</v>
      </c>
      <c r="AJ102" s="27">
        <f t="shared" si="53"/>
        <v>0</v>
      </c>
      <c r="AK102" s="27">
        <f t="shared" si="54"/>
        <v>1</v>
      </c>
      <c r="AL102" s="28">
        <f t="shared" si="55"/>
        <v>1</v>
      </c>
      <c r="AM102" s="13"/>
      <c r="AN102" s="13"/>
    </row>
    <row r="103" spans="1:40">
      <c r="A103" s="7" t="s">
        <v>17</v>
      </c>
      <c r="B103" s="7" t="s">
        <v>16</v>
      </c>
      <c r="C103" s="14">
        <v>46711</v>
      </c>
      <c r="D103" s="41">
        <v>7649</v>
      </c>
      <c r="E103" s="42">
        <v>29673</v>
      </c>
      <c r="F103" s="42">
        <v>5872</v>
      </c>
      <c r="G103" s="43">
        <v>2818</v>
      </c>
      <c r="I103" s="35">
        <f t="shared" si="79"/>
        <v>0.16375157885722849</v>
      </c>
      <c r="J103" s="36">
        <f t="shared" si="80"/>
        <v>0.63524651580998048</v>
      </c>
      <c r="K103" s="36">
        <f t="shared" si="81"/>
        <v>0.12570914773822012</v>
      </c>
      <c r="L103" s="37">
        <f t="shared" si="82"/>
        <v>6.0328402303525937E-2</v>
      </c>
      <c r="N103" s="35">
        <f t="shared" si="66"/>
        <v>0.34847083007201807</v>
      </c>
      <c r="O103" s="36">
        <f t="shared" si="67"/>
        <v>0.46888102692436501</v>
      </c>
      <c r="P103" s="36">
        <f t="shared" si="68"/>
        <v>0.10532184729713236</v>
      </c>
      <c r="Q103" s="37">
        <f t="shared" si="69"/>
        <v>4.8783074638969762E-2</v>
      </c>
      <c r="S103" s="35">
        <f t="shared" si="60"/>
        <v>0.46888102692436501</v>
      </c>
      <c r="T103" s="37">
        <f t="shared" si="61"/>
        <v>0.34847083007201807</v>
      </c>
      <c r="V103" s="26">
        <f t="shared" si="62"/>
        <v>0</v>
      </c>
      <c r="W103" s="27">
        <f t="shared" si="63"/>
        <v>1</v>
      </c>
      <c r="X103" s="27">
        <f t="shared" si="64"/>
        <v>0</v>
      </c>
      <c r="Y103" s="28">
        <f t="shared" si="65"/>
        <v>0</v>
      </c>
      <c r="AA103" s="47">
        <f t="shared" si="75"/>
        <v>16277.420943494037</v>
      </c>
      <c r="AB103" s="48">
        <f t="shared" si="76"/>
        <v>0</v>
      </c>
      <c r="AC103" s="48">
        <f t="shared" si="77"/>
        <v>4919.6888090963494</v>
      </c>
      <c r="AD103" s="49">
        <f t="shared" si="78"/>
        <v>2278.7061994609167</v>
      </c>
      <c r="AE103" s="47">
        <f t="shared" si="83"/>
        <v>16277.420943494037</v>
      </c>
      <c r="AF103" s="48">
        <f t="shared" si="84"/>
        <v>5623.4807051699781</v>
      </c>
      <c r="AG103" s="48">
        <f t="shared" si="85"/>
        <v>4919.6888090963494</v>
      </c>
      <c r="AH103" s="49">
        <f t="shared" si="86"/>
        <v>2278.7061994609167</v>
      </c>
      <c r="AI103" s="26">
        <f t="shared" si="52"/>
        <v>0</v>
      </c>
      <c r="AJ103" s="27">
        <f t="shared" si="53"/>
        <v>0</v>
      </c>
      <c r="AK103" s="27">
        <f t="shared" si="54"/>
        <v>1</v>
      </c>
      <c r="AL103" s="28">
        <f t="shared" si="55"/>
        <v>1</v>
      </c>
      <c r="AM103" s="13"/>
      <c r="AN103" s="13"/>
    </row>
    <row r="104" spans="1:40">
      <c r="A104" s="7" t="s">
        <v>15</v>
      </c>
      <c r="B104" s="7" t="s">
        <v>14</v>
      </c>
      <c r="C104" s="14">
        <v>45394</v>
      </c>
      <c r="D104" s="41">
        <v>5944</v>
      </c>
      <c r="E104" s="42">
        <v>30656</v>
      </c>
      <c r="F104" s="42">
        <v>6094</v>
      </c>
      <c r="G104" s="43">
        <v>2064</v>
      </c>
      <c r="I104" s="35">
        <f t="shared" si="79"/>
        <v>0.13094241529717585</v>
      </c>
      <c r="J104" s="36">
        <f t="shared" si="80"/>
        <v>0.67533154161342912</v>
      </c>
      <c r="K104" s="36">
        <f t="shared" si="81"/>
        <v>0.13424681675992423</v>
      </c>
      <c r="L104" s="37">
        <f t="shared" si="82"/>
        <v>4.5468564127417718E-2</v>
      </c>
      <c r="N104" s="35">
        <f t="shared" si="66"/>
        <v>0.27865143327885267</v>
      </c>
      <c r="O104" s="36">
        <f t="shared" si="67"/>
        <v>0.49846813617288355</v>
      </c>
      <c r="P104" s="36">
        <f t="shared" si="68"/>
        <v>0.11247489136079827</v>
      </c>
      <c r="Q104" s="37">
        <f t="shared" si="69"/>
        <v>3.676703298713023E-2</v>
      </c>
      <c r="S104" s="35">
        <f t="shared" si="60"/>
        <v>0.49846813617288355</v>
      </c>
      <c r="T104" s="37">
        <f t="shared" si="61"/>
        <v>0.27865143327885267</v>
      </c>
      <c r="V104" s="26">
        <f t="shared" si="62"/>
        <v>0</v>
      </c>
      <c r="W104" s="27">
        <f t="shared" si="63"/>
        <v>1</v>
      </c>
      <c r="X104" s="27">
        <f t="shared" si="64"/>
        <v>0</v>
      </c>
      <c r="Y104" s="28">
        <f t="shared" si="65"/>
        <v>0</v>
      </c>
      <c r="AA104" s="47">
        <f t="shared" si="75"/>
        <v>12649.103162260239</v>
      </c>
      <c r="AB104" s="48">
        <f t="shared" si="76"/>
        <v>0</v>
      </c>
      <c r="AC104" s="48">
        <f t="shared" si="77"/>
        <v>5105.6852184320769</v>
      </c>
      <c r="AD104" s="49">
        <f t="shared" si="78"/>
        <v>1669.0026954177897</v>
      </c>
      <c r="AE104" s="47">
        <f t="shared" si="83"/>
        <v>12649.103162260239</v>
      </c>
      <c r="AF104" s="48">
        <f t="shared" si="84"/>
        <v>9977.3594111716375</v>
      </c>
      <c r="AG104" s="48">
        <f t="shared" si="85"/>
        <v>5105.6852184320769</v>
      </c>
      <c r="AH104" s="49">
        <f t="shared" si="86"/>
        <v>1669.0026954177897</v>
      </c>
      <c r="AI104" s="26">
        <f t="shared" si="52"/>
        <v>0</v>
      </c>
      <c r="AJ104" s="27">
        <f t="shared" si="53"/>
        <v>0</v>
      </c>
      <c r="AK104" s="27">
        <f t="shared" si="54"/>
        <v>1</v>
      </c>
      <c r="AL104" s="28">
        <f t="shared" si="55"/>
        <v>1</v>
      </c>
      <c r="AM104" s="13"/>
      <c r="AN104" s="13"/>
    </row>
    <row r="105" spans="1:40">
      <c r="A105" s="7" t="s">
        <v>13</v>
      </c>
      <c r="B105" s="7" t="s">
        <v>12</v>
      </c>
      <c r="C105" s="14">
        <v>49734</v>
      </c>
      <c r="D105" s="41">
        <v>9874</v>
      </c>
      <c r="E105" s="42">
        <v>27462</v>
      </c>
      <c r="F105" s="42">
        <v>6019</v>
      </c>
      <c r="G105" s="43">
        <v>4921</v>
      </c>
      <c r="I105" s="35">
        <f t="shared" si="79"/>
        <v>0.19853621265130494</v>
      </c>
      <c r="J105" s="36">
        <f t="shared" si="80"/>
        <v>0.55217758475087464</v>
      </c>
      <c r="K105" s="36">
        <f t="shared" si="81"/>
        <v>0.12102384686532353</v>
      </c>
      <c r="L105" s="37">
        <f t="shared" si="82"/>
        <v>9.8946394820444761E-2</v>
      </c>
      <c r="N105" s="35">
        <f t="shared" si="66"/>
        <v>0.42249411764313466</v>
      </c>
      <c r="O105" s="36">
        <f t="shared" si="67"/>
        <v>0.40756712006910306</v>
      </c>
      <c r="P105" s="36">
        <f t="shared" si="68"/>
        <v>0.10139640072498679</v>
      </c>
      <c r="Q105" s="37">
        <f t="shared" si="69"/>
        <v>8.0010561849416253E-2</v>
      </c>
      <c r="S105" s="35">
        <f t="shared" si="60"/>
        <v>0.42249411764313466</v>
      </c>
      <c r="T105" s="37">
        <f t="shared" si="61"/>
        <v>0.40756712006910306</v>
      </c>
      <c r="V105" s="26">
        <f t="shared" si="62"/>
        <v>1</v>
      </c>
      <c r="W105" s="27">
        <f t="shared" si="63"/>
        <v>0</v>
      </c>
      <c r="X105" s="27">
        <f t="shared" si="64"/>
        <v>0</v>
      </c>
      <c r="Y105" s="28">
        <f t="shared" si="65"/>
        <v>0</v>
      </c>
      <c r="AA105" s="47">
        <f t="shared" si="75"/>
        <v>0</v>
      </c>
      <c r="AB105" s="48">
        <f t="shared" si="76"/>
        <v>20269.94314951677</v>
      </c>
      <c r="AC105" s="48">
        <f t="shared" si="77"/>
        <v>5042.848593656493</v>
      </c>
      <c r="AD105" s="49">
        <f t="shared" si="78"/>
        <v>3979.2452830188681</v>
      </c>
      <c r="AE105" s="47">
        <f t="shared" si="83"/>
        <v>741.37929734688748</v>
      </c>
      <c r="AF105" s="48">
        <f t="shared" si="84"/>
        <v>20269.94314951677</v>
      </c>
      <c r="AG105" s="48">
        <f t="shared" si="85"/>
        <v>5042.848593656493</v>
      </c>
      <c r="AH105" s="49">
        <f t="shared" si="86"/>
        <v>3979.2452830188681</v>
      </c>
      <c r="AI105" s="26">
        <f t="shared" si="52"/>
        <v>0</v>
      </c>
      <c r="AJ105" s="27">
        <f t="shared" si="53"/>
        <v>0</v>
      </c>
      <c r="AK105" s="27">
        <f t="shared" si="54"/>
        <v>1</v>
      </c>
      <c r="AL105" s="28">
        <f t="shared" si="55"/>
        <v>1</v>
      </c>
      <c r="AM105" s="13"/>
      <c r="AN105" s="13"/>
    </row>
    <row r="106" spans="1:40">
      <c r="A106" s="7" t="s">
        <v>11</v>
      </c>
      <c r="B106" s="7" t="s">
        <v>10</v>
      </c>
      <c r="C106" s="14">
        <v>48495</v>
      </c>
      <c r="D106" s="41">
        <v>9245</v>
      </c>
      <c r="E106" s="42">
        <v>27107</v>
      </c>
      <c r="F106" s="42">
        <v>6774</v>
      </c>
      <c r="G106" s="43">
        <v>4079</v>
      </c>
      <c r="I106" s="35">
        <f t="shared" si="79"/>
        <v>0.19063821012475513</v>
      </c>
      <c r="J106" s="36">
        <f t="shared" si="80"/>
        <v>0.55896484173626149</v>
      </c>
      <c r="K106" s="36">
        <f t="shared" si="81"/>
        <v>0.13968450355706774</v>
      </c>
      <c r="L106" s="37">
        <f t="shared" si="82"/>
        <v>8.4111764099391695E-2</v>
      </c>
      <c r="N106" s="35">
        <f t="shared" si="66"/>
        <v>0.40568680796377382</v>
      </c>
      <c r="O106" s="36">
        <f t="shared" si="67"/>
        <v>0.412576854000898</v>
      </c>
      <c r="P106" s="36">
        <f t="shared" si="68"/>
        <v>0.11703070315972162</v>
      </c>
      <c r="Q106" s="37">
        <f t="shared" si="69"/>
        <v>6.8014903584413769E-2</v>
      </c>
      <c r="S106" s="35">
        <f t="shared" si="60"/>
        <v>0.412576854000898</v>
      </c>
      <c r="T106" s="37">
        <f t="shared" si="61"/>
        <v>0.40568680796377382</v>
      </c>
      <c r="V106" s="26">
        <f t="shared" si="62"/>
        <v>0</v>
      </c>
      <c r="W106" s="27">
        <f t="shared" si="63"/>
        <v>1</v>
      </c>
      <c r="X106" s="27">
        <f t="shared" si="64"/>
        <v>0</v>
      </c>
      <c r="Y106" s="28">
        <f t="shared" si="65"/>
        <v>0</v>
      </c>
      <c r="AA106" s="47">
        <f t="shared" si="75"/>
        <v>19673.781752203213</v>
      </c>
      <c r="AB106" s="48">
        <f t="shared" si="76"/>
        <v>0</v>
      </c>
      <c r="AC106" s="48">
        <f t="shared" si="77"/>
        <v>5675.4039497307003</v>
      </c>
      <c r="AD106" s="49">
        <f t="shared" si="78"/>
        <v>3298.3827493261456</v>
      </c>
      <c r="AE106" s="47">
        <f t="shared" si="83"/>
        <v>19673.781752203213</v>
      </c>
      <c r="AF106" s="48">
        <f t="shared" si="84"/>
        <v>333.13278257033687</v>
      </c>
      <c r="AG106" s="48">
        <f t="shared" si="85"/>
        <v>5675.4039497307003</v>
      </c>
      <c r="AH106" s="49">
        <f t="shared" si="86"/>
        <v>3298.3827493261456</v>
      </c>
      <c r="AI106" s="26">
        <f t="shared" si="52"/>
        <v>0</v>
      </c>
      <c r="AJ106" s="27">
        <f t="shared" si="53"/>
        <v>0</v>
      </c>
      <c r="AK106" s="27">
        <f t="shared" si="54"/>
        <v>1</v>
      </c>
      <c r="AL106" s="28">
        <f t="shared" si="55"/>
        <v>1</v>
      </c>
      <c r="AM106" s="13"/>
      <c r="AN106" s="13"/>
    </row>
    <row r="107" spans="1:40">
      <c r="A107" s="7" t="s">
        <v>9</v>
      </c>
      <c r="B107" s="7" t="s">
        <v>8</v>
      </c>
      <c r="C107" s="14">
        <v>45990</v>
      </c>
      <c r="D107" s="41">
        <v>9301</v>
      </c>
      <c r="E107" s="42">
        <v>25180</v>
      </c>
      <c r="F107" s="42">
        <v>7775</v>
      </c>
      <c r="G107" s="43">
        <v>2447</v>
      </c>
      <c r="I107" s="35">
        <f t="shared" si="79"/>
        <v>0.20223961730811046</v>
      </c>
      <c r="J107" s="36">
        <f t="shared" si="80"/>
        <v>0.54751032833224611</v>
      </c>
      <c r="K107" s="36">
        <f t="shared" si="81"/>
        <v>0.16905849097629919</v>
      </c>
      <c r="L107" s="37">
        <f t="shared" si="82"/>
        <v>5.3207218960643621E-2</v>
      </c>
      <c r="N107" s="35">
        <f t="shared" si="66"/>
        <v>0.43037513170025576</v>
      </c>
      <c r="O107" s="36">
        <f t="shared" si="67"/>
        <v>0.40412217715635756</v>
      </c>
      <c r="P107" s="36">
        <f t="shared" si="68"/>
        <v>0.14164086616805438</v>
      </c>
      <c r="Q107" s="37">
        <f t="shared" si="69"/>
        <v>4.3024705359011012E-2</v>
      </c>
      <c r="S107" s="35">
        <f t="shared" si="60"/>
        <v>0.43037513170025576</v>
      </c>
      <c r="T107" s="37">
        <f t="shared" si="61"/>
        <v>0.40412217715635756</v>
      </c>
      <c r="V107" s="26">
        <f t="shared" si="62"/>
        <v>1</v>
      </c>
      <c r="W107" s="27">
        <f t="shared" si="63"/>
        <v>0</v>
      </c>
      <c r="X107" s="27">
        <f t="shared" si="64"/>
        <v>0</v>
      </c>
      <c r="Y107" s="28">
        <f t="shared" si="65"/>
        <v>0</v>
      </c>
      <c r="AA107" s="47">
        <f t="shared" si="75"/>
        <v>0</v>
      </c>
      <c r="AB107" s="48">
        <f t="shared" si="76"/>
        <v>18585.578927420884</v>
      </c>
      <c r="AC107" s="48">
        <f t="shared" si="77"/>
        <v>6514.0634350688206</v>
      </c>
      <c r="AD107" s="49">
        <f t="shared" si="78"/>
        <v>1978.7061994609164</v>
      </c>
      <c r="AE107" s="47">
        <f t="shared" si="83"/>
        <v>1206.3733794738782</v>
      </c>
      <c r="AF107" s="48">
        <f t="shared" si="84"/>
        <v>18585.578927420884</v>
      </c>
      <c r="AG107" s="48">
        <f t="shared" si="85"/>
        <v>6514.0634350688206</v>
      </c>
      <c r="AH107" s="49">
        <f t="shared" si="86"/>
        <v>1978.7061994609164</v>
      </c>
      <c r="AI107" s="26">
        <f t="shared" si="52"/>
        <v>0</v>
      </c>
      <c r="AJ107" s="27">
        <f t="shared" si="53"/>
        <v>0</v>
      </c>
      <c r="AK107" s="27">
        <f t="shared" si="54"/>
        <v>1</v>
      </c>
      <c r="AL107" s="28">
        <f t="shared" si="55"/>
        <v>1</v>
      </c>
      <c r="AM107" s="13"/>
      <c r="AN107" s="13"/>
    </row>
    <row r="108" spans="1:40">
      <c r="A108" s="7" t="s">
        <v>7</v>
      </c>
      <c r="B108" s="7" t="s">
        <v>6</v>
      </c>
      <c r="C108" s="14">
        <v>46043</v>
      </c>
      <c r="D108" s="41">
        <v>7359</v>
      </c>
      <c r="E108" s="42">
        <v>28299</v>
      </c>
      <c r="F108" s="42">
        <v>7329</v>
      </c>
      <c r="G108" s="43">
        <v>2154</v>
      </c>
      <c r="I108" s="35">
        <f t="shared" si="79"/>
        <v>0.15982885563494995</v>
      </c>
      <c r="J108" s="36">
        <f t="shared" si="80"/>
        <v>0.61462111504463224</v>
      </c>
      <c r="K108" s="36">
        <f t="shared" si="81"/>
        <v>0.1591772907933888</v>
      </c>
      <c r="L108" s="37">
        <f t="shared" si="82"/>
        <v>4.6782355624090527E-2</v>
      </c>
      <c r="N108" s="35">
        <f t="shared" si="66"/>
        <v>0.34012309610236885</v>
      </c>
      <c r="O108" s="36">
        <f t="shared" si="67"/>
        <v>0.45365723765375077</v>
      </c>
      <c r="P108" s="36">
        <f t="shared" si="68"/>
        <v>0.13336218259170815</v>
      </c>
      <c r="Q108" s="37">
        <f t="shared" si="69"/>
        <v>3.78293980787794E-2</v>
      </c>
      <c r="S108" s="35">
        <f t="shared" si="60"/>
        <v>0.45365723765375077</v>
      </c>
      <c r="T108" s="37">
        <f t="shared" si="61"/>
        <v>0.34012309610236885</v>
      </c>
      <c r="V108" s="26">
        <f t="shared" si="62"/>
        <v>0</v>
      </c>
      <c r="W108" s="27">
        <f t="shared" si="63"/>
        <v>1</v>
      </c>
      <c r="X108" s="27">
        <f t="shared" si="64"/>
        <v>0</v>
      </c>
      <c r="Y108" s="28">
        <f t="shared" si="65"/>
        <v>0</v>
      </c>
      <c r="AA108" s="47">
        <f t="shared" si="75"/>
        <v>15660.28771384137</v>
      </c>
      <c r="AB108" s="48">
        <f t="shared" si="76"/>
        <v>0</v>
      </c>
      <c r="AC108" s="48">
        <f t="shared" si="77"/>
        <v>6140.3949730700188</v>
      </c>
      <c r="AD108" s="49">
        <f t="shared" si="78"/>
        <v>1741.7789757412399</v>
      </c>
      <c r="AE108" s="47">
        <f t="shared" si="83"/>
        <v>15660.28771384137</v>
      </c>
      <c r="AF108" s="48">
        <f t="shared" si="84"/>
        <v>5226.4524794502777</v>
      </c>
      <c r="AG108" s="48">
        <f t="shared" si="85"/>
        <v>6140.3949730700188</v>
      </c>
      <c r="AH108" s="49">
        <f t="shared" si="86"/>
        <v>1741.7789757412399</v>
      </c>
      <c r="AI108" s="26">
        <f t="shared" si="52"/>
        <v>0</v>
      </c>
      <c r="AJ108" s="27">
        <f t="shared" si="53"/>
        <v>0</v>
      </c>
      <c r="AK108" s="27">
        <f t="shared" si="54"/>
        <v>1</v>
      </c>
      <c r="AL108" s="28">
        <f t="shared" si="55"/>
        <v>1</v>
      </c>
      <c r="AM108" s="13"/>
      <c r="AN108" s="13"/>
    </row>
    <row r="109" spans="1:40">
      <c r="A109" s="7" t="s">
        <v>5</v>
      </c>
      <c r="B109" s="7" t="s">
        <v>4</v>
      </c>
      <c r="C109" s="14">
        <v>53111</v>
      </c>
      <c r="D109" s="41">
        <v>9053</v>
      </c>
      <c r="E109" s="42">
        <v>29868</v>
      </c>
      <c r="F109" s="42">
        <v>8715</v>
      </c>
      <c r="G109" s="43">
        <v>3677</v>
      </c>
      <c r="I109" s="35">
        <f t="shared" si="79"/>
        <v>0.17045433149441735</v>
      </c>
      <c r="J109" s="36">
        <f t="shared" si="80"/>
        <v>0.5623693773417936</v>
      </c>
      <c r="K109" s="36">
        <f t="shared" si="81"/>
        <v>0.16409030144414527</v>
      </c>
      <c r="L109" s="37">
        <f t="shared" si="82"/>
        <v>6.9232362410800025E-2</v>
      </c>
      <c r="N109" s="35">
        <f t="shared" si="66"/>
        <v>0.36273459346012604</v>
      </c>
      <c r="O109" s="36">
        <f t="shared" si="67"/>
        <v>0.41508977160247984</v>
      </c>
      <c r="P109" s="36">
        <f t="shared" si="68"/>
        <v>0.1374784093487752</v>
      </c>
      <c r="Q109" s="37">
        <f t="shared" si="69"/>
        <v>5.5983042380700829E-2</v>
      </c>
      <c r="S109" s="35">
        <f t="shared" si="60"/>
        <v>0.41508977160247984</v>
      </c>
      <c r="T109" s="37">
        <f t="shared" si="61"/>
        <v>0.36273459346012604</v>
      </c>
      <c r="V109" s="26">
        <f t="shared" si="62"/>
        <v>0</v>
      </c>
      <c r="W109" s="27">
        <f t="shared" si="63"/>
        <v>1</v>
      </c>
      <c r="X109" s="27">
        <f t="shared" si="64"/>
        <v>0</v>
      </c>
      <c r="Y109" s="28">
        <f t="shared" si="65"/>
        <v>0</v>
      </c>
      <c r="AA109" s="47">
        <f t="shared" si="75"/>
        <v>19265.196993260754</v>
      </c>
      <c r="AB109" s="48">
        <f t="shared" si="76"/>
        <v>0</v>
      </c>
      <c r="AC109" s="48">
        <f t="shared" si="77"/>
        <v>7301.6157989227995</v>
      </c>
      <c r="AD109" s="49">
        <f t="shared" si="78"/>
        <v>2973.3153638814019</v>
      </c>
      <c r="AE109" s="47">
        <f t="shared" si="83"/>
        <v>19265.196993260754</v>
      </c>
      <c r="AF109" s="48">
        <f t="shared" si="84"/>
        <v>2779.6358663185524</v>
      </c>
      <c r="AG109" s="48">
        <f t="shared" si="85"/>
        <v>7301.6157989227995</v>
      </c>
      <c r="AH109" s="49">
        <f t="shared" si="86"/>
        <v>2973.3153638814019</v>
      </c>
      <c r="AI109" s="26">
        <f t="shared" si="52"/>
        <v>0</v>
      </c>
      <c r="AJ109" s="27">
        <f t="shared" si="53"/>
        <v>0</v>
      </c>
      <c r="AK109" s="27">
        <f t="shared" si="54"/>
        <v>1</v>
      </c>
      <c r="AL109" s="28">
        <f t="shared" si="55"/>
        <v>1</v>
      </c>
      <c r="AM109" s="13"/>
      <c r="AN109" s="13"/>
    </row>
    <row r="110" spans="1:40">
      <c r="A110" s="7" t="s">
        <v>3</v>
      </c>
      <c r="B110" s="7" t="s">
        <v>2</v>
      </c>
      <c r="C110" s="14">
        <v>48372</v>
      </c>
      <c r="D110" s="41">
        <v>7296</v>
      </c>
      <c r="E110" s="42">
        <v>29830</v>
      </c>
      <c r="F110" s="42">
        <v>7512</v>
      </c>
      <c r="G110" s="43">
        <v>2527</v>
      </c>
      <c r="I110" s="35">
        <f t="shared" si="79"/>
        <v>0.15083105929049864</v>
      </c>
      <c r="J110" s="36">
        <f t="shared" si="80"/>
        <v>0.61667907053667415</v>
      </c>
      <c r="K110" s="36">
        <f t="shared" si="81"/>
        <v>0.15529645249317786</v>
      </c>
      <c r="L110" s="37">
        <f t="shared" si="82"/>
        <v>5.2240965848011245E-2</v>
      </c>
      <c r="N110" s="35">
        <f t="shared" si="66"/>
        <v>0.32097537500647844</v>
      </c>
      <c r="O110" s="36">
        <f t="shared" si="67"/>
        <v>0.45517623265877316</v>
      </c>
      <c r="P110" s="36">
        <f t="shared" si="68"/>
        <v>0.13011073219057392</v>
      </c>
      <c r="Q110" s="37">
        <f t="shared" si="69"/>
        <v>4.2243368610251679E-2</v>
      </c>
      <c r="S110" s="35">
        <f t="shared" si="60"/>
        <v>0.45517623265877316</v>
      </c>
      <c r="T110" s="37">
        <f t="shared" si="61"/>
        <v>0.32097537500647844</v>
      </c>
      <c r="V110" s="26">
        <f t="shared" si="62"/>
        <v>0</v>
      </c>
      <c r="W110" s="27">
        <f t="shared" si="63"/>
        <v>1</v>
      </c>
      <c r="X110" s="27">
        <f t="shared" si="64"/>
        <v>0</v>
      </c>
      <c r="Y110" s="28">
        <f t="shared" si="65"/>
        <v>0</v>
      </c>
      <c r="AA110" s="47">
        <f t="shared" si="75"/>
        <v>15526.220839813375</v>
      </c>
      <c r="AB110" s="48">
        <f t="shared" si="76"/>
        <v>0</v>
      </c>
      <c r="AC110" s="48">
        <f t="shared" si="77"/>
        <v>6293.7163375224418</v>
      </c>
      <c r="AD110" s="49">
        <f t="shared" si="78"/>
        <v>2043.3962264150941</v>
      </c>
      <c r="AE110" s="47">
        <f t="shared" si="83"/>
        <v>15526.220839813375</v>
      </c>
      <c r="AF110" s="48">
        <f t="shared" si="84"/>
        <v>6490.5638863568001</v>
      </c>
      <c r="AG110" s="48">
        <f t="shared" si="85"/>
        <v>6293.7163375224418</v>
      </c>
      <c r="AH110" s="49">
        <f t="shared" si="86"/>
        <v>2043.3962264150941</v>
      </c>
      <c r="AI110" s="26">
        <f t="shared" si="52"/>
        <v>0</v>
      </c>
      <c r="AJ110" s="27">
        <f t="shared" si="53"/>
        <v>0</v>
      </c>
      <c r="AK110" s="27">
        <f t="shared" si="54"/>
        <v>1</v>
      </c>
      <c r="AL110" s="28">
        <f t="shared" si="55"/>
        <v>1</v>
      </c>
      <c r="AM110" s="13"/>
      <c r="AN110" s="13"/>
    </row>
    <row r="111" spans="1:40">
      <c r="A111" s="7" t="s">
        <v>1</v>
      </c>
      <c r="B111" s="7" t="s">
        <v>0</v>
      </c>
      <c r="C111" s="14">
        <v>47541</v>
      </c>
      <c r="D111" s="44">
        <v>8758</v>
      </c>
      <c r="E111" s="45">
        <v>25564</v>
      </c>
      <c r="F111" s="45">
        <v>8978</v>
      </c>
      <c r="G111" s="46">
        <v>2442</v>
      </c>
      <c r="I111" s="38">
        <f t="shared" si="79"/>
        <v>0.18421993647588397</v>
      </c>
      <c r="J111" s="39">
        <f t="shared" si="80"/>
        <v>0.53772533181885107</v>
      </c>
      <c r="K111" s="39">
        <f t="shared" si="81"/>
        <v>0.18884752108706168</v>
      </c>
      <c r="L111" s="40">
        <f t="shared" si="82"/>
        <v>5.1366189184072694E-2</v>
      </c>
      <c r="N111" s="38">
        <f t="shared" si="66"/>
        <v>0.39202842884059286</v>
      </c>
      <c r="O111" s="39">
        <f t="shared" si="67"/>
        <v>0.39689978537699927</v>
      </c>
      <c r="P111" s="39">
        <f t="shared" si="68"/>
        <v>0.15822054429795712</v>
      </c>
      <c r="Q111" s="40">
        <f t="shared" si="69"/>
        <v>4.15360020356383E-2</v>
      </c>
      <c r="S111" s="38">
        <f t="shared" si="60"/>
        <v>0.39689978537699927</v>
      </c>
      <c r="T111" s="40">
        <f t="shared" si="61"/>
        <v>0.39202842884059286</v>
      </c>
      <c r="V111" s="29">
        <f t="shared" si="62"/>
        <v>0</v>
      </c>
      <c r="W111" s="30">
        <f t="shared" si="63"/>
        <v>1</v>
      </c>
      <c r="X111" s="30">
        <f t="shared" si="64"/>
        <v>0</v>
      </c>
      <c r="Y111" s="31">
        <f t="shared" si="65"/>
        <v>0</v>
      </c>
      <c r="AA111" s="50">
        <f t="shared" si="75"/>
        <v>18637.423535510625</v>
      </c>
      <c r="AB111" s="51">
        <f t="shared" si="76"/>
        <v>0</v>
      </c>
      <c r="AC111" s="51">
        <f t="shared" si="77"/>
        <v>7521.9628964691792</v>
      </c>
      <c r="AD111" s="52">
        <f t="shared" si="78"/>
        <v>1974.6630727762804</v>
      </c>
      <c r="AE111" s="47">
        <f t="shared" si="83"/>
        <v>18637.423535510625</v>
      </c>
      <c r="AF111" s="48">
        <f t="shared" si="84"/>
        <v>230.58916109729725</v>
      </c>
      <c r="AG111" s="48">
        <f t="shared" si="85"/>
        <v>7521.9628964691792</v>
      </c>
      <c r="AH111" s="49">
        <f t="shared" si="86"/>
        <v>1974.6630727762804</v>
      </c>
      <c r="AI111" s="26">
        <f t="shared" si="52"/>
        <v>0</v>
      </c>
      <c r="AJ111" s="27">
        <f t="shared" si="53"/>
        <v>0</v>
      </c>
      <c r="AK111" s="27">
        <f t="shared" si="54"/>
        <v>1</v>
      </c>
      <c r="AL111" s="28">
        <f t="shared" si="55"/>
        <v>1</v>
      </c>
      <c r="AM111" s="13"/>
      <c r="AN111" s="13"/>
    </row>
    <row r="112" spans="1:40">
      <c r="D112" s="5"/>
      <c r="E112" s="5"/>
      <c r="F112" s="5"/>
      <c r="G112" s="5"/>
      <c r="AE112" s="48"/>
      <c r="AF112" s="48"/>
      <c r="AG112" s="48"/>
      <c r="AH112" s="48"/>
      <c r="AM112" s="13"/>
      <c r="AN112" s="13"/>
    </row>
    <row r="113" spans="3:40">
      <c r="C113" s="5">
        <f>SUM(C6:C111)</f>
        <v>5132531</v>
      </c>
      <c r="D113" s="5">
        <f>SUM(D6:D111)</f>
        <v>990428</v>
      </c>
      <c r="E113" s="5">
        <f>SUM(E6:E111)</f>
        <v>2706292</v>
      </c>
      <c r="F113" s="5">
        <f>SUM(F6:F111)</f>
        <v>855436</v>
      </c>
      <c r="G113" s="5">
        <f>SUM(G6:G111)</f>
        <v>383876</v>
      </c>
      <c r="V113" s="7">
        <f>SUM(V6:V111)</f>
        <v>53</v>
      </c>
      <c r="W113" s="7">
        <f t="shared" ref="W113:AH113" si="87">SUM(W6:W111)</f>
        <v>53</v>
      </c>
      <c r="X113" s="7">
        <f t="shared" si="87"/>
        <v>0</v>
      </c>
      <c r="Y113" s="7">
        <f t="shared" si="87"/>
        <v>0</v>
      </c>
      <c r="AA113" s="15">
        <f t="shared" si="87"/>
        <v>821536.26749611227</v>
      </c>
      <c r="AB113" s="15">
        <f t="shared" si="87"/>
        <v>946233.30490809178</v>
      </c>
      <c r="AC113" s="15">
        <f t="shared" si="87"/>
        <v>716702.81268701388</v>
      </c>
      <c r="AD113" s="15">
        <f t="shared" si="87"/>
        <v>310411.85983827489</v>
      </c>
      <c r="AE113" s="15">
        <f t="shared" si="87"/>
        <v>1161389.661914095</v>
      </c>
      <c r="AF113" s="15">
        <f t="shared" si="87"/>
        <v>1175948.6025057831</v>
      </c>
      <c r="AG113" s="15">
        <f t="shared" si="87"/>
        <v>716702.81268701388</v>
      </c>
      <c r="AH113" s="15">
        <f t="shared" si="87"/>
        <v>310411.85983827489</v>
      </c>
      <c r="AM113" s="13"/>
      <c r="AN113" s="13"/>
    </row>
    <row r="114" spans="3:40">
      <c r="AM114" s="13"/>
      <c r="AN114" s="13"/>
    </row>
    <row r="115" spans="3:40">
      <c r="AM115" s="13"/>
      <c r="AN115" s="13"/>
    </row>
  </sheetData>
  <autoFilter ref="A5:AN111"/>
  <mergeCells count="12">
    <mergeCell ref="S1:S5"/>
    <mergeCell ref="AE3:AH4"/>
    <mergeCell ref="D1:G1"/>
    <mergeCell ref="I1:L1"/>
    <mergeCell ref="D4:G4"/>
    <mergeCell ref="I4:L4"/>
    <mergeCell ref="AI3:AL4"/>
    <mergeCell ref="T1:T5"/>
    <mergeCell ref="AA2:AH2"/>
    <mergeCell ref="N4:Q4"/>
    <mergeCell ref="V3:Y4"/>
    <mergeCell ref="AA3:AD4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L80"/>
  <sheetViews>
    <sheetView workbookViewId="0">
      <selection activeCell="A8" sqref="A8"/>
    </sheetView>
  </sheetViews>
  <sheetFormatPr defaultRowHeight="15"/>
  <cols>
    <col min="1" max="1" width="46.85546875" style="3" bestFit="1" customWidth="1"/>
    <col min="2" max="3" width="12.5703125" style="3" bestFit="1" customWidth="1"/>
    <col min="4" max="5" width="12.42578125" style="3" bestFit="1" customWidth="1"/>
    <col min="6" max="16384" width="9.140625" style="3"/>
  </cols>
  <sheetData>
    <row r="3" spans="1:5">
      <c r="B3" s="11" t="s">
        <v>205</v>
      </c>
      <c r="C3" s="11" t="s">
        <v>206</v>
      </c>
      <c r="D3" s="11" t="s">
        <v>207</v>
      </c>
      <c r="E3" s="11" t="s">
        <v>208</v>
      </c>
    </row>
    <row r="4" spans="1:5">
      <c r="A4" t="s">
        <v>227</v>
      </c>
      <c r="B4" s="4">
        <f ca="1">egyéni!AA113</f>
        <v>821536.26749611227</v>
      </c>
      <c r="C4" s="4">
        <f ca="1">egyéni!AB113</f>
        <v>946233.30490809178</v>
      </c>
      <c r="D4" s="4">
        <f ca="1">egyéni!AC113</f>
        <v>716702.81268701388</v>
      </c>
      <c r="E4" s="4">
        <f ca="1">egyéni!AD113</f>
        <v>310411.85983827489</v>
      </c>
    </row>
    <row r="5" spans="1:5">
      <c r="A5" t="s">
        <v>228</v>
      </c>
      <c r="B5" s="4">
        <f ca="1">egyéni!AE113</f>
        <v>1161389.661914095</v>
      </c>
      <c r="C5" s="4">
        <f ca="1">egyéni!AF113</f>
        <v>1175948.6025057831</v>
      </c>
      <c r="D5" s="4">
        <f ca="1">egyéni!AG113</f>
        <v>716702.81268701388</v>
      </c>
      <c r="E5" s="4">
        <f ca="1">egyéni!AH113</f>
        <v>310411.85983827489</v>
      </c>
    </row>
    <row r="6" spans="1:5">
      <c r="A6" t="s">
        <v>229</v>
      </c>
      <c r="B6" s="4">
        <f ca="1">egyéni!$C$113*összesítés!E4/100</f>
        <v>2106903.9754999997</v>
      </c>
      <c r="C6" s="4">
        <f ca="1">egyéni!$C$113*összesítés!D4/100</f>
        <v>1999120.8245000001</v>
      </c>
      <c r="D6" s="4">
        <f ca="1">egyéni!$C$113*összesítés!F4/100</f>
        <v>718554.34</v>
      </c>
      <c r="E6" s="4">
        <f ca="1">egyéni!$C$113*összesítés!G4/100</f>
        <v>307951.86</v>
      </c>
    </row>
    <row r="7" spans="1:5">
      <c r="B7" s="4"/>
      <c r="C7" s="4"/>
      <c r="D7" s="4"/>
      <c r="E7" s="4"/>
    </row>
    <row r="8" spans="1:5">
      <c r="A8" t="s">
        <v>237</v>
      </c>
      <c r="B8" s="19">
        <f ca="1">IF(összesítés!E4&gt;=5,1,0)</f>
        <v>1</v>
      </c>
      <c r="C8" s="19">
        <f ca="1">IF(összesítés!D4&gt;=5,1,0)</f>
        <v>1</v>
      </c>
      <c r="D8" s="19">
        <f ca="1">IF(összesítés!F4&gt;=5,1,0)</f>
        <v>1</v>
      </c>
      <c r="E8" s="19">
        <f ca="1">IF(összesítés!G4&gt;=5,1,0)</f>
        <v>1</v>
      </c>
    </row>
    <row r="9" spans="1:5">
      <c r="B9" s="4"/>
      <c r="C9" s="4"/>
      <c r="D9" s="4"/>
      <c r="E9" s="4"/>
    </row>
    <row r="10" spans="1:5">
      <c r="A10" t="s">
        <v>230</v>
      </c>
      <c r="B10" s="4">
        <f>(B5+B6)*B8</f>
        <v>3268293.637414095</v>
      </c>
      <c r="C10" s="4">
        <f>(C5+C6)*C8</f>
        <v>3175069.4270057832</v>
      </c>
      <c r="D10" s="4">
        <f>(D5+D6)*D8</f>
        <v>1435257.1526870138</v>
      </c>
      <c r="E10" s="4">
        <f>(E5+E6)*E8</f>
        <v>618363.71983827488</v>
      </c>
    </row>
    <row r="11" spans="1:5">
      <c r="A11" t="s">
        <v>231</v>
      </c>
      <c r="B11" s="4">
        <f>(B4+B6)*B8</f>
        <v>2928440.242996112</v>
      </c>
      <c r="C11" s="4">
        <f>(C4+C6)*C8</f>
        <v>2945354.1294080918</v>
      </c>
      <c r="D11" s="4">
        <f>(D4+D6)*D8</f>
        <v>1435257.1526870138</v>
      </c>
      <c r="E11" s="4">
        <f>(E4+E6)*E8</f>
        <v>618363.71983827488</v>
      </c>
    </row>
    <row r="14" spans="1:5">
      <c r="A14" s="6" t="s">
        <v>232</v>
      </c>
    </row>
    <row r="15" spans="1:5">
      <c r="A15" s="3">
        <v>93</v>
      </c>
    </row>
    <row r="16" spans="1:5">
      <c r="B16" s="6"/>
    </row>
    <row r="17" spans="1:11">
      <c r="A17" t="s">
        <v>233</v>
      </c>
      <c r="B17" s="11" t="s">
        <v>205</v>
      </c>
      <c r="C17" s="11" t="s">
        <v>206</v>
      </c>
      <c r="D17" s="11" t="s">
        <v>207</v>
      </c>
      <c r="E17" s="11" t="s">
        <v>208</v>
      </c>
    </row>
    <row r="18" spans="1:11">
      <c r="A18" s="3">
        <v>1</v>
      </c>
      <c r="B18" s="75">
        <f>B10</f>
        <v>3268293.637414095</v>
      </c>
      <c r="C18" s="76">
        <f>C10</f>
        <v>3175069.4270057832</v>
      </c>
      <c r="D18" s="76">
        <f>D10</f>
        <v>1435257.1526870138</v>
      </c>
      <c r="E18" s="77">
        <f>E10</f>
        <v>618363.71983827488</v>
      </c>
      <c r="G18" s="6" t="s">
        <v>210</v>
      </c>
      <c r="H18" s="11" t="s">
        <v>205</v>
      </c>
      <c r="I18" s="11" t="s">
        <v>206</v>
      </c>
      <c r="J18" s="11" t="s">
        <v>207</v>
      </c>
      <c r="K18" s="11" t="s">
        <v>208</v>
      </c>
    </row>
    <row r="19" spans="1:11">
      <c r="A19" s="3">
        <v>2</v>
      </c>
      <c r="B19" s="78">
        <f t="shared" ref="B19:B35" si="0">B$18/$A19</f>
        <v>1634146.8187070475</v>
      </c>
      <c r="C19" s="79">
        <f t="shared" ref="C19:E34" si="1">C$18/$A19</f>
        <v>1587534.7135028916</v>
      </c>
      <c r="D19" s="79">
        <f t="shared" si="1"/>
        <v>717628.57634350692</v>
      </c>
      <c r="E19" s="80">
        <f t="shared" si="1"/>
        <v>309181.85991913744</v>
      </c>
      <c r="G19" s="84">
        <f>LARGE(B18:E77,A15)</f>
        <v>89703.572042938365</v>
      </c>
      <c r="H19" s="54">
        <f>IF(B18&gt;=$G$19, (1), (0))</f>
        <v>1</v>
      </c>
      <c r="I19" s="55">
        <f>IF(C18&gt;=$G$19, (1), (0))</f>
        <v>1</v>
      </c>
      <c r="J19" s="55">
        <f>IF(D18&gt;=$G$19, (1), (0))</f>
        <v>1</v>
      </c>
      <c r="K19" s="56">
        <f>IF(E18&gt;=$G$19, (1), (0))</f>
        <v>1</v>
      </c>
    </row>
    <row r="20" spans="1:11">
      <c r="A20" s="3">
        <v>3</v>
      </c>
      <c r="B20" s="78">
        <f t="shared" si="0"/>
        <v>1089431.212471365</v>
      </c>
      <c r="C20" s="79">
        <f t="shared" si="1"/>
        <v>1058356.4756685945</v>
      </c>
      <c r="D20" s="79">
        <f t="shared" si="1"/>
        <v>478419.0508956713</v>
      </c>
      <c r="E20" s="80">
        <f t="shared" si="1"/>
        <v>206121.23994609163</v>
      </c>
      <c r="H20" s="57">
        <f t="shared" ref="H20:H77" si="2">IF(B19&gt;=$G$19, (1), (0))</f>
        <v>1</v>
      </c>
      <c r="I20" s="58">
        <f t="shared" ref="I20:I77" si="3">IF(C19&gt;=$G$19, (1), (0))</f>
        <v>1</v>
      </c>
      <c r="J20" s="58">
        <f t="shared" ref="J20:J77" si="4">IF(D19&gt;=$G$19, (1), (0))</f>
        <v>1</v>
      </c>
      <c r="K20" s="59">
        <f t="shared" ref="K20:K77" si="5">IF(E19&gt;=$G$19, (1), (0))</f>
        <v>1</v>
      </c>
    </row>
    <row r="21" spans="1:11">
      <c r="A21" s="3">
        <v>4</v>
      </c>
      <c r="B21" s="78">
        <f t="shared" si="0"/>
        <v>817073.40935352375</v>
      </c>
      <c r="C21" s="79">
        <f t="shared" si="1"/>
        <v>793767.3567514458</v>
      </c>
      <c r="D21" s="79">
        <f t="shared" si="1"/>
        <v>358814.28817175346</v>
      </c>
      <c r="E21" s="80">
        <f t="shared" si="1"/>
        <v>154590.92995956872</v>
      </c>
      <c r="H21" s="57">
        <f t="shared" si="2"/>
        <v>1</v>
      </c>
      <c r="I21" s="58">
        <f t="shared" si="3"/>
        <v>1</v>
      </c>
      <c r="J21" s="58">
        <f t="shared" si="4"/>
        <v>1</v>
      </c>
      <c r="K21" s="59">
        <f t="shared" si="5"/>
        <v>1</v>
      </c>
    </row>
    <row r="22" spans="1:11">
      <c r="A22" s="3">
        <v>5</v>
      </c>
      <c r="B22" s="78">
        <f t="shared" si="0"/>
        <v>653658.727482819</v>
      </c>
      <c r="C22" s="79">
        <f>C$18/$A22</f>
        <v>635013.88540115661</v>
      </c>
      <c r="D22" s="79">
        <f t="shared" si="1"/>
        <v>287051.43053740275</v>
      </c>
      <c r="E22" s="80">
        <f t="shared" si="1"/>
        <v>123672.74396765497</v>
      </c>
      <c r="H22" s="57">
        <f t="shared" si="2"/>
        <v>1</v>
      </c>
      <c r="I22" s="58">
        <f t="shared" si="3"/>
        <v>1</v>
      </c>
      <c r="J22" s="58">
        <f t="shared" si="4"/>
        <v>1</v>
      </c>
      <c r="K22" s="59">
        <f t="shared" si="5"/>
        <v>1</v>
      </c>
    </row>
    <row r="23" spans="1:11">
      <c r="A23" s="3">
        <v>6</v>
      </c>
      <c r="B23" s="78">
        <f t="shared" si="0"/>
        <v>544715.6062356825</v>
      </c>
      <c r="C23" s="79">
        <f t="shared" si="1"/>
        <v>529178.23783429724</v>
      </c>
      <c r="D23" s="79">
        <f t="shared" si="1"/>
        <v>239209.52544783565</v>
      </c>
      <c r="E23" s="80">
        <f t="shared" si="1"/>
        <v>103060.61997304582</v>
      </c>
      <c r="H23" s="57">
        <f t="shared" si="2"/>
        <v>1</v>
      </c>
      <c r="I23" s="58">
        <f t="shared" si="3"/>
        <v>1</v>
      </c>
      <c r="J23" s="58">
        <f t="shared" si="4"/>
        <v>1</v>
      </c>
      <c r="K23" s="59">
        <f t="shared" si="5"/>
        <v>1</v>
      </c>
    </row>
    <row r="24" spans="1:11">
      <c r="A24" s="3">
        <v>7</v>
      </c>
      <c r="B24" s="78">
        <f t="shared" si="0"/>
        <v>466899.0910591564</v>
      </c>
      <c r="C24" s="79">
        <f t="shared" si="1"/>
        <v>453581.34671511187</v>
      </c>
      <c r="D24" s="79">
        <f t="shared" si="1"/>
        <v>205036.73609814484</v>
      </c>
      <c r="E24" s="80">
        <f t="shared" si="1"/>
        <v>88337.674262610701</v>
      </c>
      <c r="H24" s="57">
        <f t="shared" si="2"/>
        <v>1</v>
      </c>
      <c r="I24" s="58">
        <f t="shared" si="3"/>
        <v>1</v>
      </c>
      <c r="J24" s="58">
        <f t="shared" si="4"/>
        <v>1</v>
      </c>
      <c r="K24" s="59">
        <f t="shared" si="5"/>
        <v>1</v>
      </c>
    </row>
    <row r="25" spans="1:11">
      <c r="A25" s="3">
        <v>8</v>
      </c>
      <c r="B25" s="78">
        <f t="shared" si="0"/>
        <v>408536.70467676187</v>
      </c>
      <c r="C25" s="79">
        <f t="shared" si="1"/>
        <v>396883.6783757229</v>
      </c>
      <c r="D25" s="79">
        <f t="shared" si="1"/>
        <v>179407.14408587673</v>
      </c>
      <c r="E25" s="80">
        <f t="shared" si="1"/>
        <v>77295.464979784359</v>
      </c>
      <c r="H25" s="57">
        <f t="shared" si="2"/>
        <v>1</v>
      </c>
      <c r="I25" s="58">
        <f t="shared" si="3"/>
        <v>1</v>
      </c>
      <c r="J25" s="58">
        <f t="shared" si="4"/>
        <v>1</v>
      </c>
      <c r="K25" s="59">
        <f t="shared" si="5"/>
        <v>0</v>
      </c>
    </row>
    <row r="26" spans="1:11">
      <c r="A26" s="3">
        <v>9</v>
      </c>
      <c r="B26" s="78">
        <f t="shared" si="0"/>
        <v>363143.73749045498</v>
      </c>
      <c r="C26" s="79">
        <f t="shared" si="1"/>
        <v>352785.49188953149</v>
      </c>
      <c r="D26" s="79">
        <f t="shared" si="1"/>
        <v>159473.01696522377</v>
      </c>
      <c r="E26" s="80">
        <f t="shared" si="1"/>
        <v>68707.07998203054</v>
      </c>
      <c r="H26" s="57">
        <f t="shared" si="2"/>
        <v>1</v>
      </c>
      <c r="I26" s="58">
        <f t="shared" si="3"/>
        <v>1</v>
      </c>
      <c r="J26" s="58">
        <f t="shared" si="4"/>
        <v>1</v>
      </c>
      <c r="K26" s="59">
        <f t="shared" si="5"/>
        <v>0</v>
      </c>
    </row>
    <row r="27" spans="1:11">
      <c r="A27" s="3">
        <v>10</v>
      </c>
      <c r="B27" s="78">
        <f t="shared" si="0"/>
        <v>326829.3637414095</v>
      </c>
      <c r="C27" s="79">
        <f t="shared" si="1"/>
        <v>317506.94270057831</v>
      </c>
      <c r="D27" s="79">
        <f t="shared" si="1"/>
        <v>143525.71526870137</v>
      </c>
      <c r="E27" s="80">
        <f t="shared" si="1"/>
        <v>61836.371983827485</v>
      </c>
      <c r="H27" s="57">
        <f t="shared" si="2"/>
        <v>1</v>
      </c>
      <c r="I27" s="58">
        <f t="shared" si="3"/>
        <v>1</v>
      </c>
      <c r="J27" s="58">
        <f t="shared" si="4"/>
        <v>1</v>
      </c>
      <c r="K27" s="59">
        <f t="shared" si="5"/>
        <v>0</v>
      </c>
    </row>
    <row r="28" spans="1:11">
      <c r="A28" s="3">
        <v>11</v>
      </c>
      <c r="B28" s="78">
        <f t="shared" si="0"/>
        <v>297117.60340128135</v>
      </c>
      <c r="C28" s="79">
        <f t="shared" si="1"/>
        <v>288642.67518234393</v>
      </c>
      <c r="D28" s="79">
        <f t="shared" si="1"/>
        <v>130477.92297154671</v>
      </c>
      <c r="E28" s="80">
        <f t="shared" si="1"/>
        <v>56214.883621661349</v>
      </c>
      <c r="H28" s="57">
        <f t="shared" si="2"/>
        <v>1</v>
      </c>
      <c r="I28" s="58">
        <f t="shared" si="3"/>
        <v>1</v>
      </c>
      <c r="J28" s="58">
        <f t="shared" si="4"/>
        <v>1</v>
      </c>
      <c r="K28" s="59">
        <f t="shared" si="5"/>
        <v>0</v>
      </c>
    </row>
    <row r="29" spans="1:11">
      <c r="A29" s="3">
        <v>12</v>
      </c>
      <c r="B29" s="78">
        <f t="shared" si="0"/>
        <v>272357.80311784125</v>
      </c>
      <c r="C29" s="79">
        <f t="shared" si="1"/>
        <v>264589.11891714862</v>
      </c>
      <c r="D29" s="79">
        <f t="shared" si="1"/>
        <v>119604.76272391783</v>
      </c>
      <c r="E29" s="80">
        <f t="shared" si="1"/>
        <v>51530.309986522909</v>
      </c>
      <c r="H29" s="57">
        <f t="shared" si="2"/>
        <v>1</v>
      </c>
      <c r="I29" s="58">
        <f t="shared" si="3"/>
        <v>1</v>
      </c>
      <c r="J29" s="58">
        <f t="shared" si="4"/>
        <v>1</v>
      </c>
      <c r="K29" s="59">
        <f t="shared" si="5"/>
        <v>0</v>
      </c>
    </row>
    <row r="30" spans="1:11">
      <c r="A30" s="3">
        <v>13</v>
      </c>
      <c r="B30" s="78">
        <f t="shared" si="0"/>
        <v>251407.20287800732</v>
      </c>
      <c r="C30" s="79">
        <f t="shared" si="1"/>
        <v>244236.10976967562</v>
      </c>
      <c r="D30" s="79">
        <f t="shared" si="1"/>
        <v>110404.39636053953</v>
      </c>
      <c r="E30" s="80">
        <f t="shared" si="1"/>
        <v>47566.439987559606</v>
      </c>
      <c r="H30" s="57">
        <f t="shared" si="2"/>
        <v>1</v>
      </c>
      <c r="I30" s="58">
        <f t="shared" si="3"/>
        <v>1</v>
      </c>
      <c r="J30" s="58">
        <f t="shared" si="4"/>
        <v>1</v>
      </c>
      <c r="K30" s="59">
        <f t="shared" si="5"/>
        <v>0</v>
      </c>
    </row>
    <row r="31" spans="1:11">
      <c r="A31" s="3">
        <v>14</v>
      </c>
      <c r="B31" s="78">
        <f t="shared" si="0"/>
        <v>233449.5455295782</v>
      </c>
      <c r="C31" s="79">
        <f t="shared" si="1"/>
        <v>226790.67335755593</v>
      </c>
      <c r="D31" s="79">
        <f t="shared" si="1"/>
        <v>102518.36804907242</v>
      </c>
      <c r="E31" s="80">
        <f t="shared" si="1"/>
        <v>44168.83713130535</v>
      </c>
      <c r="H31" s="57">
        <f t="shared" si="2"/>
        <v>1</v>
      </c>
      <c r="I31" s="58">
        <f t="shared" si="3"/>
        <v>1</v>
      </c>
      <c r="J31" s="58">
        <f t="shared" si="4"/>
        <v>1</v>
      </c>
      <c r="K31" s="59">
        <f t="shared" si="5"/>
        <v>0</v>
      </c>
    </row>
    <row r="32" spans="1:11">
      <c r="A32" s="3">
        <v>15</v>
      </c>
      <c r="B32" s="78">
        <f t="shared" si="0"/>
        <v>217886.242494273</v>
      </c>
      <c r="C32" s="79">
        <f t="shared" si="1"/>
        <v>211671.29513371887</v>
      </c>
      <c r="D32" s="79">
        <f t="shared" si="1"/>
        <v>95683.810179134263</v>
      </c>
      <c r="E32" s="80">
        <f t="shared" si="1"/>
        <v>41224.247989218326</v>
      </c>
      <c r="H32" s="57">
        <f t="shared" si="2"/>
        <v>1</v>
      </c>
      <c r="I32" s="58">
        <f t="shared" si="3"/>
        <v>1</v>
      </c>
      <c r="J32" s="58">
        <f t="shared" si="4"/>
        <v>1</v>
      </c>
      <c r="K32" s="59">
        <f t="shared" si="5"/>
        <v>0</v>
      </c>
    </row>
    <row r="33" spans="1:11">
      <c r="A33" s="3">
        <v>16</v>
      </c>
      <c r="B33" s="78">
        <f t="shared" si="0"/>
        <v>204268.35233838094</v>
      </c>
      <c r="C33" s="79">
        <f t="shared" si="1"/>
        <v>198441.83918786145</v>
      </c>
      <c r="D33" s="79">
        <f t="shared" si="1"/>
        <v>89703.572042938365</v>
      </c>
      <c r="E33" s="80">
        <f t="shared" si="1"/>
        <v>38647.73248989218</v>
      </c>
      <c r="H33" s="57">
        <f t="shared" si="2"/>
        <v>1</v>
      </c>
      <c r="I33" s="58">
        <f t="shared" si="3"/>
        <v>1</v>
      </c>
      <c r="J33" s="58">
        <f t="shared" si="4"/>
        <v>1</v>
      </c>
      <c r="K33" s="59">
        <f t="shared" si="5"/>
        <v>0</v>
      </c>
    </row>
    <row r="34" spans="1:11">
      <c r="A34" s="3">
        <v>17</v>
      </c>
      <c r="B34" s="78">
        <f t="shared" si="0"/>
        <v>192252.56690671146</v>
      </c>
      <c r="C34" s="79">
        <f t="shared" si="1"/>
        <v>186768.78982386959</v>
      </c>
      <c r="D34" s="79">
        <f t="shared" si="1"/>
        <v>84426.891334530228</v>
      </c>
      <c r="E34" s="80">
        <f t="shared" si="1"/>
        <v>36374.336461074992</v>
      </c>
      <c r="H34" s="57">
        <f t="shared" si="2"/>
        <v>1</v>
      </c>
      <c r="I34" s="58">
        <f t="shared" si="3"/>
        <v>1</v>
      </c>
      <c r="J34" s="58">
        <f t="shared" si="4"/>
        <v>1</v>
      </c>
      <c r="K34" s="59">
        <f t="shared" si="5"/>
        <v>0</v>
      </c>
    </row>
    <row r="35" spans="1:11">
      <c r="A35" s="3">
        <v>18</v>
      </c>
      <c r="B35" s="78">
        <f t="shared" si="0"/>
        <v>181571.86874522749</v>
      </c>
      <c r="C35" s="79">
        <f>C$18/$A35</f>
        <v>176392.74594476575</v>
      </c>
      <c r="D35" s="79">
        <f>D$18/$A35</f>
        <v>79736.508482611884</v>
      </c>
      <c r="E35" s="80">
        <f>E$18/$A35</f>
        <v>34353.53999101527</v>
      </c>
      <c r="H35" s="57">
        <f t="shared" si="2"/>
        <v>1</v>
      </c>
      <c r="I35" s="58">
        <f t="shared" si="3"/>
        <v>1</v>
      </c>
      <c r="J35" s="58">
        <f t="shared" si="4"/>
        <v>0</v>
      </c>
      <c r="K35" s="59">
        <f t="shared" si="5"/>
        <v>0</v>
      </c>
    </row>
    <row r="36" spans="1:11">
      <c r="A36" s="3">
        <v>19</v>
      </c>
      <c r="B36" s="78">
        <f t="shared" ref="B36:E77" si="6">B$18/$A36</f>
        <v>172015.45460074185</v>
      </c>
      <c r="C36" s="79">
        <f t="shared" si="6"/>
        <v>167108.9172108307</v>
      </c>
      <c r="D36" s="79">
        <f t="shared" si="6"/>
        <v>75539.850141421775</v>
      </c>
      <c r="E36" s="80">
        <f t="shared" si="6"/>
        <v>32545.458938856573</v>
      </c>
      <c r="H36" s="57">
        <f t="shared" si="2"/>
        <v>1</v>
      </c>
      <c r="I36" s="58">
        <f t="shared" si="3"/>
        <v>1</v>
      </c>
      <c r="J36" s="58">
        <f t="shared" si="4"/>
        <v>0</v>
      </c>
      <c r="K36" s="59">
        <f t="shared" si="5"/>
        <v>0</v>
      </c>
    </row>
    <row r="37" spans="1:11">
      <c r="A37" s="3">
        <v>20</v>
      </c>
      <c r="B37" s="78">
        <f t="shared" si="6"/>
        <v>163414.68187070475</v>
      </c>
      <c r="C37" s="79">
        <f t="shared" si="6"/>
        <v>158753.47135028915</v>
      </c>
      <c r="D37" s="79">
        <f t="shared" si="6"/>
        <v>71762.857634350687</v>
      </c>
      <c r="E37" s="80">
        <f t="shared" si="6"/>
        <v>30918.185991913742</v>
      </c>
      <c r="H37" s="57">
        <f t="shared" si="2"/>
        <v>1</v>
      </c>
      <c r="I37" s="58">
        <f t="shared" si="3"/>
        <v>1</v>
      </c>
      <c r="J37" s="58">
        <f t="shared" si="4"/>
        <v>0</v>
      </c>
      <c r="K37" s="59">
        <f t="shared" si="5"/>
        <v>0</v>
      </c>
    </row>
    <row r="38" spans="1:11">
      <c r="A38" s="3">
        <v>21</v>
      </c>
      <c r="B38" s="78">
        <f t="shared" si="6"/>
        <v>155633.03035305213</v>
      </c>
      <c r="C38" s="79">
        <f t="shared" si="6"/>
        <v>151193.78223837062</v>
      </c>
      <c r="D38" s="79">
        <f t="shared" si="6"/>
        <v>68345.578699381615</v>
      </c>
      <c r="E38" s="80">
        <f t="shared" si="6"/>
        <v>29445.891420870234</v>
      </c>
      <c r="H38" s="57">
        <f t="shared" si="2"/>
        <v>1</v>
      </c>
      <c r="I38" s="58">
        <f t="shared" si="3"/>
        <v>1</v>
      </c>
      <c r="J38" s="58">
        <f t="shared" si="4"/>
        <v>0</v>
      </c>
      <c r="K38" s="59">
        <f t="shared" si="5"/>
        <v>0</v>
      </c>
    </row>
    <row r="39" spans="1:11">
      <c r="A39" s="3">
        <v>22</v>
      </c>
      <c r="B39" s="78">
        <f t="shared" si="6"/>
        <v>148558.80170064067</v>
      </c>
      <c r="C39" s="79">
        <f t="shared" si="6"/>
        <v>144321.33759117196</v>
      </c>
      <c r="D39" s="79">
        <f t="shared" si="6"/>
        <v>65238.961485773354</v>
      </c>
      <c r="E39" s="80">
        <f t="shared" si="6"/>
        <v>28107.441810830675</v>
      </c>
      <c r="H39" s="57">
        <f t="shared" si="2"/>
        <v>1</v>
      </c>
      <c r="I39" s="58">
        <f t="shared" si="3"/>
        <v>1</v>
      </c>
      <c r="J39" s="58">
        <f t="shared" si="4"/>
        <v>0</v>
      </c>
      <c r="K39" s="59">
        <f t="shared" si="5"/>
        <v>0</v>
      </c>
    </row>
    <row r="40" spans="1:11">
      <c r="A40" s="3">
        <v>23</v>
      </c>
      <c r="B40" s="78">
        <f t="shared" si="6"/>
        <v>142099.72336583023</v>
      </c>
      <c r="C40" s="79">
        <f t="shared" si="6"/>
        <v>138046.49682633841</v>
      </c>
      <c r="D40" s="79">
        <f t="shared" si="6"/>
        <v>62402.484899435382</v>
      </c>
      <c r="E40" s="80">
        <f t="shared" si="6"/>
        <v>26885.379123403254</v>
      </c>
      <c r="H40" s="57">
        <f t="shared" si="2"/>
        <v>1</v>
      </c>
      <c r="I40" s="58">
        <f t="shared" si="3"/>
        <v>1</v>
      </c>
      <c r="J40" s="58">
        <f t="shared" si="4"/>
        <v>0</v>
      </c>
      <c r="K40" s="59">
        <f t="shared" si="5"/>
        <v>0</v>
      </c>
    </row>
    <row r="41" spans="1:11">
      <c r="A41" s="3">
        <v>24</v>
      </c>
      <c r="B41" s="78">
        <f t="shared" si="6"/>
        <v>136178.90155892062</v>
      </c>
      <c r="C41" s="79">
        <f t="shared" si="6"/>
        <v>132294.55945857431</v>
      </c>
      <c r="D41" s="79">
        <f t="shared" si="6"/>
        <v>59802.381361958913</v>
      </c>
      <c r="E41" s="80">
        <f t="shared" si="6"/>
        <v>25765.154993261454</v>
      </c>
      <c r="H41" s="57">
        <f t="shared" si="2"/>
        <v>1</v>
      </c>
      <c r="I41" s="58">
        <f t="shared" si="3"/>
        <v>1</v>
      </c>
      <c r="J41" s="58">
        <f t="shared" si="4"/>
        <v>0</v>
      </c>
      <c r="K41" s="59">
        <f t="shared" si="5"/>
        <v>0</v>
      </c>
    </row>
    <row r="42" spans="1:11">
      <c r="A42" s="3">
        <v>25</v>
      </c>
      <c r="B42" s="78">
        <f t="shared" si="6"/>
        <v>130731.7454965638</v>
      </c>
      <c r="C42" s="79">
        <f t="shared" si="6"/>
        <v>127002.77708023133</v>
      </c>
      <c r="D42" s="79">
        <f t="shared" si="6"/>
        <v>57410.286107480555</v>
      </c>
      <c r="E42" s="80">
        <f t="shared" si="6"/>
        <v>24734.548793530994</v>
      </c>
      <c r="H42" s="57">
        <f t="shared" si="2"/>
        <v>1</v>
      </c>
      <c r="I42" s="58">
        <f t="shared" si="3"/>
        <v>1</v>
      </c>
      <c r="J42" s="58">
        <f t="shared" si="4"/>
        <v>0</v>
      </c>
      <c r="K42" s="59">
        <f t="shared" si="5"/>
        <v>0</v>
      </c>
    </row>
    <row r="43" spans="1:11">
      <c r="A43" s="3">
        <v>26</v>
      </c>
      <c r="B43" s="78">
        <f t="shared" si="6"/>
        <v>125703.60143900366</v>
      </c>
      <c r="C43" s="79">
        <f t="shared" si="6"/>
        <v>122118.05488483781</v>
      </c>
      <c r="D43" s="79">
        <f t="shared" si="6"/>
        <v>55202.198180269763</v>
      </c>
      <c r="E43" s="80">
        <f t="shared" si="6"/>
        <v>23783.219993779803</v>
      </c>
      <c r="H43" s="57">
        <f t="shared" si="2"/>
        <v>1</v>
      </c>
      <c r="I43" s="58">
        <f t="shared" si="3"/>
        <v>1</v>
      </c>
      <c r="J43" s="58">
        <f t="shared" si="4"/>
        <v>0</v>
      </c>
      <c r="K43" s="59">
        <f t="shared" si="5"/>
        <v>0</v>
      </c>
    </row>
    <row r="44" spans="1:11">
      <c r="A44" s="3">
        <v>27</v>
      </c>
      <c r="B44" s="78">
        <f t="shared" si="6"/>
        <v>121047.91249681833</v>
      </c>
      <c r="C44" s="79">
        <f t="shared" si="6"/>
        <v>117595.16396317715</v>
      </c>
      <c r="D44" s="79">
        <f t="shared" si="6"/>
        <v>53157.672321741251</v>
      </c>
      <c r="E44" s="80">
        <f t="shared" si="6"/>
        <v>22902.359994010181</v>
      </c>
      <c r="H44" s="57">
        <f t="shared" si="2"/>
        <v>1</v>
      </c>
      <c r="I44" s="58">
        <f t="shared" si="3"/>
        <v>1</v>
      </c>
      <c r="J44" s="58">
        <f t="shared" si="4"/>
        <v>0</v>
      </c>
      <c r="K44" s="59">
        <f t="shared" si="5"/>
        <v>0</v>
      </c>
    </row>
    <row r="45" spans="1:11">
      <c r="A45" s="3">
        <v>28</v>
      </c>
      <c r="B45" s="78">
        <f t="shared" si="6"/>
        <v>116724.7727647891</v>
      </c>
      <c r="C45" s="79">
        <f t="shared" si="6"/>
        <v>113395.33667877797</v>
      </c>
      <c r="D45" s="79">
        <f t="shared" si="6"/>
        <v>51259.184024536211</v>
      </c>
      <c r="E45" s="80">
        <f t="shared" si="6"/>
        <v>22084.418565652675</v>
      </c>
      <c r="H45" s="57">
        <f t="shared" si="2"/>
        <v>1</v>
      </c>
      <c r="I45" s="58">
        <f t="shared" si="3"/>
        <v>1</v>
      </c>
      <c r="J45" s="58">
        <f t="shared" si="4"/>
        <v>0</v>
      </c>
      <c r="K45" s="59">
        <f t="shared" si="5"/>
        <v>0</v>
      </c>
    </row>
    <row r="46" spans="1:11">
      <c r="A46" s="3">
        <v>29</v>
      </c>
      <c r="B46" s="78">
        <f t="shared" si="6"/>
        <v>112699.78060048603</v>
      </c>
      <c r="C46" s="79">
        <f t="shared" si="6"/>
        <v>109485.15265537183</v>
      </c>
      <c r="D46" s="79">
        <f t="shared" si="6"/>
        <v>49491.625954724615</v>
      </c>
      <c r="E46" s="80">
        <f t="shared" si="6"/>
        <v>21322.886890974994</v>
      </c>
      <c r="H46" s="57">
        <f t="shared" si="2"/>
        <v>1</v>
      </c>
      <c r="I46" s="58">
        <f t="shared" si="3"/>
        <v>1</v>
      </c>
      <c r="J46" s="58">
        <f t="shared" si="4"/>
        <v>0</v>
      </c>
      <c r="K46" s="59">
        <f t="shared" si="5"/>
        <v>0</v>
      </c>
    </row>
    <row r="47" spans="1:11">
      <c r="A47" s="3">
        <v>30</v>
      </c>
      <c r="B47" s="78">
        <f t="shared" si="6"/>
        <v>108943.1212471365</v>
      </c>
      <c r="C47" s="79">
        <f t="shared" si="6"/>
        <v>105835.64756685944</v>
      </c>
      <c r="D47" s="79">
        <f t="shared" si="6"/>
        <v>47841.905089567132</v>
      </c>
      <c r="E47" s="80">
        <f t="shared" si="6"/>
        <v>20612.123994609163</v>
      </c>
      <c r="H47" s="57">
        <f t="shared" si="2"/>
        <v>1</v>
      </c>
      <c r="I47" s="58">
        <f t="shared" si="3"/>
        <v>1</v>
      </c>
      <c r="J47" s="58">
        <f t="shared" si="4"/>
        <v>0</v>
      </c>
      <c r="K47" s="59">
        <f t="shared" si="5"/>
        <v>0</v>
      </c>
    </row>
    <row r="48" spans="1:11">
      <c r="A48" s="3">
        <v>31</v>
      </c>
      <c r="B48" s="78">
        <f t="shared" si="6"/>
        <v>105428.82701335791</v>
      </c>
      <c r="C48" s="79">
        <f t="shared" si="6"/>
        <v>102421.59441954139</v>
      </c>
      <c r="D48" s="79">
        <f t="shared" si="6"/>
        <v>46298.617828613351</v>
      </c>
      <c r="E48" s="80">
        <f t="shared" si="6"/>
        <v>19947.21676897661</v>
      </c>
      <c r="H48" s="57">
        <f t="shared" si="2"/>
        <v>1</v>
      </c>
      <c r="I48" s="58">
        <f t="shared" si="3"/>
        <v>1</v>
      </c>
      <c r="J48" s="58">
        <f t="shared" si="4"/>
        <v>0</v>
      </c>
      <c r="K48" s="59">
        <f t="shared" si="5"/>
        <v>0</v>
      </c>
    </row>
    <row r="49" spans="1:11">
      <c r="A49" s="3">
        <v>32</v>
      </c>
      <c r="B49" s="78">
        <f t="shared" si="6"/>
        <v>102134.17616919047</v>
      </c>
      <c r="C49" s="79">
        <f t="shared" si="6"/>
        <v>99220.919593930725</v>
      </c>
      <c r="D49" s="79">
        <f t="shared" si="6"/>
        <v>44851.786021469183</v>
      </c>
      <c r="E49" s="80">
        <f t="shared" si="6"/>
        <v>19323.86624494609</v>
      </c>
      <c r="H49" s="57">
        <f t="shared" si="2"/>
        <v>1</v>
      </c>
      <c r="I49" s="58">
        <f t="shared" si="3"/>
        <v>1</v>
      </c>
      <c r="J49" s="58">
        <f t="shared" si="4"/>
        <v>0</v>
      </c>
      <c r="K49" s="59">
        <f t="shared" si="5"/>
        <v>0</v>
      </c>
    </row>
    <row r="50" spans="1:11">
      <c r="A50" s="3">
        <v>33</v>
      </c>
      <c r="B50" s="78">
        <f t="shared" si="6"/>
        <v>99039.201133760449</v>
      </c>
      <c r="C50" s="79">
        <f t="shared" si="6"/>
        <v>96214.225060781304</v>
      </c>
      <c r="D50" s="79">
        <f t="shared" si="6"/>
        <v>43492.640990515574</v>
      </c>
      <c r="E50" s="80">
        <f t="shared" si="6"/>
        <v>18738.294540553783</v>
      </c>
      <c r="H50" s="57">
        <f t="shared" si="2"/>
        <v>1</v>
      </c>
      <c r="I50" s="58">
        <f t="shared" si="3"/>
        <v>1</v>
      </c>
      <c r="J50" s="58">
        <f t="shared" si="4"/>
        <v>0</v>
      </c>
      <c r="K50" s="59">
        <f t="shared" si="5"/>
        <v>0</v>
      </c>
    </row>
    <row r="51" spans="1:11">
      <c r="A51" s="3">
        <v>34</v>
      </c>
      <c r="B51" s="78">
        <f t="shared" si="6"/>
        <v>96126.283453355732</v>
      </c>
      <c r="C51" s="79">
        <f t="shared" si="6"/>
        <v>93384.394911934796</v>
      </c>
      <c r="D51" s="79">
        <f t="shared" si="6"/>
        <v>42213.445667265114</v>
      </c>
      <c r="E51" s="80">
        <f t="shared" si="6"/>
        <v>18187.168230537496</v>
      </c>
      <c r="H51" s="57">
        <f t="shared" si="2"/>
        <v>1</v>
      </c>
      <c r="I51" s="58">
        <f t="shared" si="3"/>
        <v>1</v>
      </c>
      <c r="J51" s="58">
        <f t="shared" si="4"/>
        <v>0</v>
      </c>
      <c r="K51" s="59">
        <f t="shared" si="5"/>
        <v>0</v>
      </c>
    </row>
    <row r="52" spans="1:11">
      <c r="A52" s="3">
        <v>35</v>
      </c>
      <c r="B52" s="78">
        <f t="shared" si="6"/>
        <v>93379.818211831283</v>
      </c>
      <c r="C52" s="79">
        <f t="shared" si="6"/>
        <v>90716.269343022374</v>
      </c>
      <c r="D52" s="79">
        <f t="shared" si="6"/>
        <v>41007.347219628966</v>
      </c>
      <c r="E52" s="80">
        <f t="shared" si="6"/>
        <v>17667.534852522138</v>
      </c>
      <c r="H52" s="57">
        <f t="shared" si="2"/>
        <v>1</v>
      </c>
      <c r="I52" s="58">
        <f t="shared" si="3"/>
        <v>1</v>
      </c>
      <c r="J52" s="58">
        <f t="shared" si="4"/>
        <v>0</v>
      </c>
      <c r="K52" s="59">
        <f t="shared" si="5"/>
        <v>0</v>
      </c>
    </row>
    <row r="53" spans="1:11">
      <c r="A53" s="3">
        <v>36</v>
      </c>
      <c r="B53" s="78">
        <f t="shared" si="6"/>
        <v>90785.934372613745</v>
      </c>
      <c r="C53" s="79">
        <f t="shared" si="6"/>
        <v>88196.372972382873</v>
      </c>
      <c r="D53" s="79">
        <f t="shared" si="6"/>
        <v>39868.254241305942</v>
      </c>
      <c r="E53" s="80">
        <f t="shared" si="6"/>
        <v>17176.769995507635</v>
      </c>
      <c r="H53" s="57">
        <f t="shared" si="2"/>
        <v>1</v>
      </c>
      <c r="I53" s="58">
        <f t="shared" si="3"/>
        <v>1</v>
      </c>
      <c r="J53" s="58">
        <f t="shared" si="4"/>
        <v>0</v>
      </c>
      <c r="K53" s="59">
        <f t="shared" si="5"/>
        <v>0</v>
      </c>
    </row>
    <row r="54" spans="1:11">
      <c r="A54" s="3">
        <v>37</v>
      </c>
      <c r="B54" s="78">
        <f t="shared" si="6"/>
        <v>88332.260470651221</v>
      </c>
      <c r="C54" s="79">
        <f t="shared" si="6"/>
        <v>85812.68721637252</v>
      </c>
      <c r="D54" s="79">
        <f t="shared" si="6"/>
        <v>38790.733856405779</v>
      </c>
      <c r="E54" s="80">
        <f t="shared" si="6"/>
        <v>16712.532968602023</v>
      </c>
      <c r="H54" s="57">
        <f t="shared" si="2"/>
        <v>1</v>
      </c>
      <c r="I54" s="58">
        <f t="shared" si="3"/>
        <v>0</v>
      </c>
      <c r="J54" s="58">
        <f t="shared" si="4"/>
        <v>0</v>
      </c>
      <c r="K54" s="59">
        <f t="shared" si="5"/>
        <v>0</v>
      </c>
    </row>
    <row r="55" spans="1:11">
      <c r="A55" s="3">
        <v>38</v>
      </c>
      <c r="B55" s="78">
        <f t="shared" si="6"/>
        <v>86007.727300370927</v>
      </c>
      <c r="C55" s="79">
        <f t="shared" si="6"/>
        <v>83554.458605415348</v>
      </c>
      <c r="D55" s="79">
        <f t="shared" si="6"/>
        <v>37769.925070710888</v>
      </c>
      <c r="E55" s="80">
        <f t="shared" si="6"/>
        <v>16272.729469428286</v>
      </c>
      <c r="H55" s="57">
        <f t="shared" si="2"/>
        <v>0</v>
      </c>
      <c r="I55" s="58">
        <f t="shared" si="3"/>
        <v>0</v>
      </c>
      <c r="J55" s="58">
        <f t="shared" si="4"/>
        <v>0</v>
      </c>
      <c r="K55" s="59">
        <f t="shared" si="5"/>
        <v>0</v>
      </c>
    </row>
    <row r="56" spans="1:11">
      <c r="A56" s="3">
        <v>39</v>
      </c>
      <c r="B56" s="78">
        <f t="shared" si="6"/>
        <v>83802.400959335762</v>
      </c>
      <c r="C56" s="79">
        <f t="shared" si="6"/>
        <v>81412.036589891883</v>
      </c>
      <c r="D56" s="79">
        <f t="shared" si="6"/>
        <v>36801.465453513178</v>
      </c>
      <c r="E56" s="80">
        <f t="shared" si="6"/>
        <v>15855.479995853202</v>
      </c>
      <c r="H56" s="57">
        <f t="shared" si="2"/>
        <v>0</v>
      </c>
      <c r="I56" s="58">
        <f t="shared" si="3"/>
        <v>0</v>
      </c>
      <c r="J56" s="58">
        <f t="shared" si="4"/>
        <v>0</v>
      </c>
      <c r="K56" s="59">
        <f t="shared" si="5"/>
        <v>0</v>
      </c>
    </row>
    <row r="57" spans="1:11">
      <c r="A57" s="3">
        <v>40</v>
      </c>
      <c r="B57" s="78">
        <f t="shared" si="6"/>
        <v>81707.340935352375</v>
      </c>
      <c r="C57" s="79">
        <f t="shared" si="6"/>
        <v>79376.735675144577</v>
      </c>
      <c r="D57" s="79">
        <f t="shared" si="6"/>
        <v>35881.428817175343</v>
      </c>
      <c r="E57" s="80">
        <f t="shared" si="6"/>
        <v>15459.092995956871</v>
      </c>
      <c r="H57" s="57">
        <f t="shared" si="2"/>
        <v>0</v>
      </c>
      <c r="I57" s="58">
        <f t="shared" si="3"/>
        <v>0</v>
      </c>
      <c r="J57" s="58">
        <f t="shared" si="4"/>
        <v>0</v>
      </c>
      <c r="K57" s="59">
        <f t="shared" si="5"/>
        <v>0</v>
      </c>
    </row>
    <row r="58" spans="1:11">
      <c r="A58" s="3">
        <v>41</v>
      </c>
      <c r="B58" s="78">
        <f t="shared" si="6"/>
        <v>79714.478961319386</v>
      </c>
      <c r="C58" s="79">
        <f t="shared" si="6"/>
        <v>77440.717731848374</v>
      </c>
      <c r="D58" s="79">
        <f t="shared" si="6"/>
        <v>35006.272016756433</v>
      </c>
      <c r="E58" s="80">
        <f t="shared" si="6"/>
        <v>15082.041947274996</v>
      </c>
      <c r="H58" s="57">
        <f t="shared" si="2"/>
        <v>0</v>
      </c>
      <c r="I58" s="58">
        <f t="shared" si="3"/>
        <v>0</v>
      </c>
      <c r="J58" s="58">
        <f t="shared" si="4"/>
        <v>0</v>
      </c>
      <c r="K58" s="59">
        <f t="shared" si="5"/>
        <v>0</v>
      </c>
    </row>
    <row r="59" spans="1:11">
      <c r="A59" s="3">
        <v>42</v>
      </c>
      <c r="B59" s="78">
        <f t="shared" si="6"/>
        <v>77816.515176526067</v>
      </c>
      <c r="C59" s="79">
        <f t="shared" si="6"/>
        <v>75596.891119185311</v>
      </c>
      <c r="D59" s="79">
        <f t="shared" si="6"/>
        <v>34172.789349690807</v>
      </c>
      <c r="E59" s="80">
        <f t="shared" si="6"/>
        <v>14722.945710435117</v>
      </c>
      <c r="H59" s="57">
        <f t="shared" si="2"/>
        <v>0</v>
      </c>
      <c r="I59" s="58">
        <f t="shared" si="3"/>
        <v>0</v>
      </c>
      <c r="J59" s="58">
        <f t="shared" si="4"/>
        <v>0</v>
      </c>
      <c r="K59" s="59">
        <f t="shared" si="5"/>
        <v>0</v>
      </c>
    </row>
    <row r="60" spans="1:11">
      <c r="A60" s="3">
        <v>43</v>
      </c>
      <c r="B60" s="78">
        <f t="shared" si="6"/>
        <v>76006.828777071976</v>
      </c>
      <c r="C60" s="79">
        <f t="shared" si="6"/>
        <v>73838.823883855424</v>
      </c>
      <c r="D60" s="79">
        <f t="shared" si="6"/>
        <v>33378.073318302646</v>
      </c>
      <c r="E60" s="80">
        <f t="shared" si="6"/>
        <v>14380.551624145928</v>
      </c>
      <c r="H60" s="57">
        <f t="shared" si="2"/>
        <v>0</v>
      </c>
      <c r="I60" s="58">
        <f t="shared" si="3"/>
        <v>0</v>
      </c>
      <c r="J60" s="58">
        <f t="shared" si="4"/>
        <v>0</v>
      </c>
      <c r="K60" s="59">
        <f t="shared" si="5"/>
        <v>0</v>
      </c>
    </row>
    <row r="61" spans="1:11">
      <c r="A61" s="3">
        <v>44</v>
      </c>
      <c r="B61" s="78">
        <f t="shared" si="6"/>
        <v>74279.400850320337</v>
      </c>
      <c r="C61" s="79">
        <f t="shared" si="6"/>
        <v>72160.668795585982</v>
      </c>
      <c r="D61" s="79">
        <f t="shared" si="6"/>
        <v>32619.480742886677</v>
      </c>
      <c r="E61" s="80">
        <f t="shared" si="6"/>
        <v>14053.720905415337</v>
      </c>
      <c r="H61" s="57">
        <f t="shared" si="2"/>
        <v>0</v>
      </c>
      <c r="I61" s="58">
        <f t="shared" si="3"/>
        <v>0</v>
      </c>
      <c r="J61" s="58">
        <f t="shared" si="4"/>
        <v>0</v>
      </c>
      <c r="K61" s="59">
        <f t="shared" si="5"/>
        <v>0</v>
      </c>
    </row>
    <row r="62" spans="1:11">
      <c r="A62" s="3">
        <v>45</v>
      </c>
      <c r="B62" s="78">
        <f t="shared" si="6"/>
        <v>72628.747498091005</v>
      </c>
      <c r="C62" s="79">
        <f t="shared" si="6"/>
        <v>70557.098377906295</v>
      </c>
      <c r="D62" s="79">
        <f t="shared" si="6"/>
        <v>31894.603393044752</v>
      </c>
      <c r="E62" s="80">
        <f t="shared" si="6"/>
        <v>13741.415996406109</v>
      </c>
      <c r="H62" s="57">
        <f t="shared" si="2"/>
        <v>0</v>
      </c>
      <c r="I62" s="58">
        <f t="shared" si="3"/>
        <v>0</v>
      </c>
      <c r="J62" s="58">
        <f t="shared" si="4"/>
        <v>0</v>
      </c>
      <c r="K62" s="59">
        <f t="shared" si="5"/>
        <v>0</v>
      </c>
    </row>
    <row r="63" spans="1:11">
      <c r="A63" s="3">
        <v>46</v>
      </c>
      <c r="B63" s="78">
        <f t="shared" si="6"/>
        <v>71049.861682915114</v>
      </c>
      <c r="C63" s="79">
        <f t="shared" si="6"/>
        <v>69023.248413169204</v>
      </c>
      <c r="D63" s="79">
        <f t="shared" si="6"/>
        <v>31201.242449717691</v>
      </c>
      <c r="E63" s="80">
        <f t="shared" si="6"/>
        <v>13442.689561701627</v>
      </c>
      <c r="H63" s="57">
        <f t="shared" si="2"/>
        <v>0</v>
      </c>
      <c r="I63" s="58">
        <f t="shared" si="3"/>
        <v>0</v>
      </c>
      <c r="J63" s="58">
        <f t="shared" si="4"/>
        <v>0</v>
      </c>
      <c r="K63" s="59">
        <f t="shared" si="5"/>
        <v>0</v>
      </c>
    </row>
    <row r="64" spans="1:11">
      <c r="A64" s="3">
        <v>47</v>
      </c>
      <c r="B64" s="78">
        <f t="shared" si="6"/>
        <v>69538.162498172227</v>
      </c>
      <c r="C64" s="79">
        <f t="shared" si="6"/>
        <v>67554.66865969752</v>
      </c>
      <c r="D64" s="79">
        <f t="shared" si="6"/>
        <v>30537.386227383275</v>
      </c>
      <c r="E64" s="80">
        <f t="shared" si="6"/>
        <v>13156.674890176062</v>
      </c>
      <c r="H64" s="57">
        <f t="shared" si="2"/>
        <v>0</v>
      </c>
      <c r="I64" s="58">
        <f t="shared" si="3"/>
        <v>0</v>
      </c>
      <c r="J64" s="58">
        <f t="shared" si="4"/>
        <v>0</v>
      </c>
      <c r="K64" s="59">
        <f t="shared" si="5"/>
        <v>0</v>
      </c>
    </row>
    <row r="65" spans="1:12">
      <c r="A65" s="3">
        <v>48</v>
      </c>
      <c r="B65" s="78">
        <f t="shared" si="6"/>
        <v>68089.450779460312</v>
      </c>
      <c r="C65" s="79">
        <f t="shared" si="6"/>
        <v>66147.279729287155</v>
      </c>
      <c r="D65" s="79">
        <f t="shared" si="6"/>
        <v>29901.190680979456</v>
      </c>
      <c r="E65" s="80">
        <f t="shared" si="6"/>
        <v>12882.577496630727</v>
      </c>
      <c r="H65" s="57">
        <f t="shared" si="2"/>
        <v>0</v>
      </c>
      <c r="I65" s="58">
        <f t="shared" si="3"/>
        <v>0</v>
      </c>
      <c r="J65" s="58">
        <f t="shared" si="4"/>
        <v>0</v>
      </c>
      <c r="K65" s="59">
        <f t="shared" si="5"/>
        <v>0</v>
      </c>
    </row>
    <row r="66" spans="1:12">
      <c r="A66" s="3">
        <v>49</v>
      </c>
      <c r="B66" s="78">
        <f t="shared" si="6"/>
        <v>66699.87015130806</v>
      </c>
      <c r="C66" s="79">
        <f t="shared" si="6"/>
        <v>64797.33524501598</v>
      </c>
      <c r="D66" s="79">
        <f t="shared" si="6"/>
        <v>29290.962299734976</v>
      </c>
      <c r="E66" s="80">
        <f t="shared" si="6"/>
        <v>12619.667751801528</v>
      </c>
      <c r="H66" s="57">
        <f t="shared" si="2"/>
        <v>0</v>
      </c>
      <c r="I66" s="58">
        <f t="shared" si="3"/>
        <v>0</v>
      </c>
      <c r="J66" s="58">
        <f t="shared" si="4"/>
        <v>0</v>
      </c>
      <c r="K66" s="59">
        <f t="shared" si="5"/>
        <v>0</v>
      </c>
    </row>
    <row r="67" spans="1:12">
      <c r="A67" s="3">
        <v>50</v>
      </c>
      <c r="B67" s="78">
        <f t="shared" si="6"/>
        <v>65365.872748281901</v>
      </c>
      <c r="C67" s="79">
        <f t="shared" si="6"/>
        <v>63501.388540115666</v>
      </c>
      <c r="D67" s="79">
        <f t="shared" si="6"/>
        <v>28705.143053740278</v>
      </c>
      <c r="E67" s="80">
        <f t="shared" si="6"/>
        <v>12367.274396765497</v>
      </c>
      <c r="H67" s="57">
        <f t="shared" si="2"/>
        <v>0</v>
      </c>
      <c r="I67" s="58">
        <f t="shared" si="3"/>
        <v>0</v>
      </c>
      <c r="J67" s="58">
        <f t="shared" si="4"/>
        <v>0</v>
      </c>
      <c r="K67" s="59">
        <f t="shared" si="5"/>
        <v>0</v>
      </c>
    </row>
    <row r="68" spans="1:12">
      <c r="A68" s="3">
        <v>51</v>
      </c>
      <c r="B68" s="78">
        <f t="shared" si="6"/>
        <v>64084.188968903822</v>
      </c>
      <c r="C68" s="79">
        <f t="shared" si="6"/>
        <v>62256.263274623198</v>
      </c>
      <c r="D68" s="79">
        <f t="shared" si="6"/>
        <v>28142.297111510077</v>
      </c>
      <c r="E68" s="80">
        <f t="shared" si="6"/>
        <v>12124.778820358331</v>
      </c>
      <c r="H68" s="57">
        <f t="shared" si="2"/>
        <v>0</v>
      </c>
      <c r="I68" s="58">
        <f t="shared" si="3"/>
        <v>0</v>
      </c>
      <c r="J68" s="58">
        <f t="shared" si="4"/>
        <v>0</v>
      </c>
      <c r="K68" s="59">
        <f t="shared" si="5"/>
        <v>0</v>
      </c>
    </row>
    <row r="69" spans="1:12">
      <c r="A69" s="3">
        <v>52</v>
      </c>
      <c r="B69" s="78">
        <f t="shared" si="6"/>
        <v>62851.800719501829</v>
      </c>
      <c r="C69" s="79">
        <f t="shared" si="6"/>
        <v>61059.027442418905</v>
      </c>
      <c r="D69" s="79">
        <f t="shared" si="6"/>
        <v>27601.099090134881</v>
      </c>
      <c r="E69" s="80">
        <f t="shared" si="6"/>
        <v>11891.609996889902</v>
      </c>
      <c r="H69" s="57">
        <f t="shared" si="2"/>
        <v>0</v>
      </c>
      <c r="I69" s="58">
        <f t="shared" si="3"/>
        <v>0</v>
      </c>
      <c r="J69" s="58">
        <f t="shared" si="4"/>
        <v>0</v>
      </c>
      <c r="K69" s="59">
        <f t="shared" si="5"/>
        <v>0</v>
      </c>
    </row>
    <row r="70" spans="1:12">
      <c r="A70" s="3">
        <v>53</v>
      </c>
      <c r="B70" s="78">
        <f t="shared" si="6"/>
        <v>61665.917687058398</v>
      </c>
      <c r="C70" s="79">
        <f t="shared" si="6"/>
        <v>59906.970320863831</v>
      </c>
      <c r="D70" s="79">
        <f t="shared" si="6"/>
        <v>27080.323635604036</v>
      </c>
      <c r="E70" s="80">
        <f t="shared" si="6"/>
        <v>11667.239996948583</v>
      </c>
      <c r="H70" s="57">
        <f t="shared" si="2"/>
        <v>0</v>
      </c>
      <c r="I70" s="58">
        <f t="shared" si="3"/>
        <v>0</v>
      </c>
      <c r="J70" s="58">
        <f t="shared" si="4"/>
        <v>0</v>
      </c>
      <c r="K70" s="59">
        <f t="shared" si="5"/>
        <v>0</v>
      </c>
    </row>
    <row r="71" spans="1:12">
      <c r="A71" s="3">
        <v>54</v>
      </c>
      <c r="B71" s="78">
        <f t="shared" si="6"/>
        <v>60523.956248409166</v>
      </c>
      <c r="C71" s="79">
        <f t="shared" si="6"/>
        <v>58797.581981588577</v>
      </c>
      <c r="D71" s="79">
        <f t="shared" si="6"/>
        <v>26578.836160870625</v>
      </c>
      <c r="E71" s="80">
        <f t="shared" si="6"/>
        <v>11451.179997005091</v>
      </c>
      <c r="H71" s="57">
        <f t="shared" si="2"/>
        <v>0</v>
      </c>
      <c r="I71" s="58">
        <f t="shared" si="3"/>
        <v>0</v>
      </c>
      <c r="J71" s="58">
        <f t="shared" si="4"/>
        <v>0</v>
      </c>
      <c r="K71" s="59">
        <f t="shared" si="5"/>
        <v>0</v>
      </c>
    </row>
    <row r="72" spans="1:12">
      <c r="A72" s="3">
        <v>55</v>
      </c>
      <c r="B72" s="78">
        <f t="shared" si="6"/>
        <v>59423.520680256275</v>
      </c>
      <c r="C72" s="79">
        <f t="shared" si="6"/>
        <v>57728.535036468784</v>
      </c>
      <c r="D72" s="79">
        <f t="shared" si="6"/>
        <v>26095.584594309341</v>
      </c>
      <c r="E72" s="80">
        <f t="shared" si="6"/>
        <v>11242.976724332271</v>
      </c>
      <c r="H72" s="57">
        <f t="shared" si="2"/>
        <v>0</v>
      </c>
      <c r="I72" s="58">
        <f t="shared" si="3"/>
        <v>0</v>
      </c>
      <c r="J72" s="58">
        <f t="shared" si="4"/>
        <v>0</v>
      </c>
      <c r="K72" s="59">
        <f t="shared" si="5"/>
        <v>0</v>
      </c>
    </row>
    <row r="73" spans="1:12">
      <c r="A73" s="3">
        <v>56</v>
      </c>
      <c r="B73" s="78">
        <f t="shared" si="6"/>
        <v>58362.38638239455</v>
      </c>
      <c r="C73" s="79">
        <f t="shared" si="6"/>
        <v>56697.668339388983</v>
      </c>
      <c r="D73" s="79">
        <f t="shared" si="6"/>
        <v>25629.592012268105</v>
      </c>
      <c r="E73" s="80">
        <f t="shared" si="6"/>
        <v>11042.209282826338</v>
      </c>
      <c r="H73" s="57">
        <f t="shared" si="2"/>
        <v>0</v>
      </c>
      <c r="I73" s="58">
        <f t="shared" si="3"/>
        <v>0</v>
      </c>
      <c r="J73" s="58">
        <f t="shared" si="4"/>
        <v>0</v>
      </c>
      <c r="K73" s="59">
        <f t="shared" si="5"/>
        <v>0</v>
      </c>
    </row>
    <row r="74" spans="1:12">
      <c r="A74" s="3">
        <v>57</v>
      </c>
      <c r="B74" s="78">
        <f t="shared" si="6"/>
        <v>57338.484866913946</v>
      </c>
      <c r="C74" s="79">
        <f t="shared" si="6"/>
        <v>55702.972403610234</v>
      </c>
      <c r="D74" s="79">
        <f t="shared" si="6"/>
        <v>25179.950047140595</v>
      </c>
      <c r="E74" s="80">
        <f t="shared" si="6"/>
        <v>10848.486312952191</v>
      </c>
      <c r="H74" s="57">
        <f t="shared" si="2"/>
        <v>0</v>
      </c>
      <c r="I74" s="58">
        <f t="shared" si="3"/>
        <v>0</v>
      </c>
      <c r="J74" s="58">
        <f t="shared" si="4"/>
        <v>0</v>
      </c>
      <c r="K74" s="59">
        <f t="shared" si="5"/>
        <v>0</v>
      </c>
    </row>
    <row r="75" spans="1:12">
      <c r="A75" s="3">
        <v>58</v>
      </c>
      <c r="B75" s="78">
        <f t="shared" si="6"/>
        <v>56349.890300243016</v>
      </c>
      <c r="C75" s="79">
        <f t="shared" si="6"/>
        <v>54742.576327685914</v>
      </c>
      <c r="D75" s="79">
        <f t="shared" si="6"/>
        <v>24745.812977362308</v>
      </c>
      <c r="E75" s="80">
        <f t="shared" si="6"/>
        <v>10661.443445487497</v>
      </c>
      <c r="H75" s="57">
        <f t="shared" si="2"/>
        <v>0</v>
      </c>
      <c r="I75" s="58">
        <f t="shared" si="3"/>
        <v>0</v>
      </c>
      <c r="J75" s="58">
        <f t="shared" si="4"/>
        <v>0</v>
      </c>
      <c r="K75" s="59">
        <f t="shared" si="5"/>
        <v>0</v>
      </c>
    </row>
    <row r="76" spans="1:12">
      <c r="A76" s="3">
        <v>59</v>
      </c>
      <c r="B76" s="78">
        <f t="shared" si="6"/>
        <v>55394.807413798218</v>
      </c>
      <c r="C76" s="79">
        <f t="shared" si="6"/>
        <v>53814.736050945481</v>
      </c>
      <c r="D76" s="79">
        <f t="shared" si="6"/>
        <v>24326.392418423962</v>
      </c>
      <c r="E76" s="80">
        <f t="shared" si="6"/>
        <v>10480.741014208048</v>
      </c>
      <c r="H76" s="57">
        <f t="shared" si="2"/>
        <v>0</v>
      </c>
      <c r="I76" s="58">
        <f t="shared" si="3"/>
        <v>0</v>
      </c>
      <c r="J76" s="58">
        <f t="shared" si="4"/>
        <v>0</v>
      </c>
      <c r="K76" s="59">
        <f t="shared" si="5"/>
        <v>0</v>
      </c>
    </row>
    <row r="77" spans="1:12">
      <c r="A77" s="3">
        <v>60</v>
      </c>
      <c r="B77" s="81">
        <f t="shared" si="6"/>
        <v>54471.56062356825</v>
      </c>
      <c r="C77" s="82">
        <f t="shared" si="6"/>
        <v>52917.823783429718</v>
      </c>
      <c r="D77" s="82">
        <f t="shared" si="6"/>
        <v>23920.952544783566</v>
      </c>
      <c r="E77" s="83">
        <f t="shared" si="6"/>
        <v>10306.061997304581</v>
      </c>
      <c r="H77" s="60">
        <f t="shared" si="2"/>
        <v>0</v>
      </c>
      <c r="I77" s="61">
        <f t="shared" si="3"/>
        <v>0</v>
      </c>
      <c r="J77" s="61">
        <f t="shared" si="4"/>
        <v>0</v>
      </c>
      <c r="K77" s="62">
        <f t="shared" si="5"/>
        <v>0</v>
      </c>
    </row>
    <row r="78" spans="1:12">
      <c r="B78" s="53"/>
      <c r="C78" s="53"/>
      <c r="D78" s="53"/>
      <c r="E78" s="53"/>
      <c r="H78" s="58"/>
      <c r="I78" s="58"/>
      <c r="J78" s="58"/>
      <c r="K78" s="58"/>
    </row>
    <row r="79" spans="1:12">
      <c r="H79" s="11" t="s">
        <v>205</v>
      </c>
      <c r="I79" s="11" t="s">
        <v>206</v>
      </c>
      <c r="J79" s="11" t="s">
        <v>207</v>
      </c>
      <c r="K79" s="11" t="s">
        <v>208</v>
      </c>
    </row>
    <row r="80" spans="1:12">
      <c r="E80" s="107" t="s">
        <v>236</v>
      </c>
      <c r="F80" s="107"/>
      <c r="G80" s="107"/>
      <c r="H80" s="73">
        <f>SUM(H19:H77)</f>
        <v>36</v>
      </c>
      <c r="I80" s="73">
        <f>SUM(I19:I77)</f>
        <v>35</v>
      </c>
      <c r="J80" s="73">
        <f>SUM(J19:J77)</f>
        <v>16</v>
      </c>
      <c r="K80" s="73">
        <f>SUM(K19:K77)</f>
        <v>6</v>
      </c>
      <c r="L80" s="6">
        <f>SUM(H80:K80)</f>
        <v>93</v>
      </c>
    </row>
  </sheetData>
  <mergeCells count="1">
    <mergeCell ref="E80:G80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egyéni</vt:lpstr>
      <vt:lpstr>lista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Karácsony Gergely Szilveszter</dc:creator>
  <cp:lastModifiedBy>laszlo.robert</cp:lastModifiedBy>
  <dcterms:created xsi:type="dcterms:W3CDTF">2011-11-27T22:06:05Z</dcterms:created>
  <dcterms:modified xsi:type="dcterms:W3CDTF">2012-02-28T17:35:49Z</dcterms:modified>
</cp:coreProperties>
</file>