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összesítés" sheetId="1" r:id="rId1"/>
    <sheet name="egyéni" sheetId="4" r:id="rId2"/>
    <sheet name="lista" sheetId="2" r:id="rId3"/>
  </sheets>
  <calcPr calcId="114210"/>
</workbook>
</file>

<file path=xl/calcChain.xml><?xml version="1.0" encoding="utf-8"?>
<calcChain xmlns="http://schemas.openxmlformats.org/spreadsheetml/2006/main">
  <c r="J2" i="4"/>
  <c r="O6"/>
  <c r="I2"/>
  <c r="N6"/>
  <c r="K2"/>
  <c r="P6"/>
  <c r="L2"/>
  <c r="Q6"/>
  <c r="S6"/>
  <c r="W6"/>
  <c r="O7"/>
  <c r="N7"/>
  <c r="P7"/>
  <c r="Q7"/>
  <c r="S7"/>
  <c r="W7"/>
  <c r="O8"/>
  <c r="N8"/>
  <c r="P8"/>
  <c r="Q8"/>
  <c r="S8"/>
  <c r="W8"/>
  <c r="O9"/>
  <c r="N9"/>
  <c r="P9"/>
  <c r="Q9"/>
  <c r="S9"/>
  <c r="W9"/>
  <c r="O10"/>
  <c r="N10"/>
  <c r="P10"/>
  <c r="Q10"/>
  <c r="S10"/>
  <c r="W10"/>
  <c r="O11"/>
  <c r="N11"/>
  <c r="P11"/>
  <c r="Q11"/>
  <c r="S11"/>
  <c r="W11"/>
  <c r="O12"/>
  <c r="N12"/>
  <c r="P12"/>
  <c r="Q12"/>
  <c r="S12"/>
  <c r="W12"/>
  <c r="O13"/>
  <c r="N13"/>
  <c r="P13"/>
  <c r="Q13"/>
  <c r="S13"/>
  <c r="W13"/>
  <c r="O14"/>
  <c r="N14"/>
  <c r="P14"/>
  <c r="Q14"/>
  <c r="S14"/>
  <c r="W14"/>
  <c r="O15"/>
  <c r="N15"/>
  <c r="P15"/>
  <c r="Q15"/>
  <c r="S15"/>
  <c r="W15"/>
  <c r="O16"/>
  <c r="N16"/>
  <c r="P16"/>
  <c r="Q16"/>
  <c r="S16"/>
  <c r="W16"/>
  <c r="O17"/>
  <c r="N17"/>
  <c r="P17"/>
  <c r="Q17"/>
  <c r="S17"/>
  <c r="W17"/>
  <c r="O18"/>
  <c r="N18"/>
  <c r="P18"/>
  <c r="Q18"/>
  <c r="S18"/>
  <c r="W18"/>
  <c r="O19"/>
  <c r="N19"/>
  <c r="P19"/>
  <c r="Q19"/>
  <c r="S19"/>
  <c r="W19"/>
  <c r="O20"/>
  <c r="N20"/>
  <c r="P20"/>
  <c r="Q20"/>
  <c r="S20"/>
  <c r="W20"/>
  <c r="O21"/>
  <c r="N21"/>
  <c r="P21"/>
  <c r="Q21"/>
  <c r="S21"/>
  <c r="W21"/>
  <c r="O22"/>
  <c r="N22"/>
  <c r="P22"/>
  <c r="Q22"/>
  <c r="S22"/>
  <c r="W22"/>
  <c r="O23"/>
  <c r="N23"/>
  <c r="P23"/>
  <c r="Q23"/>
  <c r="S23"/>
  <c r="W23"/>
  <c r="O24"/>
  <c r="N24"/>
  <c r="P24"/>
  <c r="Q24"/>
  <c r="S24"/>
  <c r="W24"/>
  <c r="O25"/>
  <c r="N25"/>
  <c r="P25"/>
  <c r="Q25"/>
  <c r="S25"/>
  <c r="W25"/>
  <c r="O26"/>
  <c r="N26"/>
  <c r="P26"/>
  <c r="Q26"/>
  <c r="S26"/>
  <c r="W26"/>
  <c r="O27"/>
  <c r="N27"/>
  <c r="P27"/>
  <c r="Q27"/>
  <c r="S27"/>
  <c r="W27"/>
  <c r="O28"/>
  <c r="N28"/>
  <c r="P28"/>
  <c r="Q28"/>
  <c r="S28"/>
  <c r="W28"/>
  <c r="O29"/>
  <c r="N29"/>
  <c r="P29"/>
  <c r="Q29"/>
  <c r="S29"/>
  <c r="W29"/>
  <c r="O30"/>
  <c r="N30"/>
  <c r="P30"/>
  <c r="Q30"/>
  <c r="S30"/>
  <c r="W30"/>
  <c r="O31"/>
  <c r="N31"/>
  <c r="P31"/>
  <c r="Q31"/>
  <c r="S31"/>
  <c r="W31"/>
  <c r="O32"/>
  <c r="N32"/>
  <c r="P32"/>
  <c r="Q32"/>
  <c r="S32"/>
  <c r="W32"/>
  <c r="O33"/>
  <c r="N33"/>
  <c r="P33"/>
  <c r="Q33"/>
  <c r="S33"/>
  <c r="W33"/>
  <c r="O34"/>
  <c r="N34"/>
  <c r="P34"/>
  <c r="Q34"/>
  <c r="S34"/>
  <c r="W34"/>
  <c r="O35"/>
  <c r="N35"/>
  <c r="P35"/>
  <c r="Q35"/>
  <c r="S35"/>
  <c r="W35"/>
  <c r="O36"/>
  <c r="N36"/>
  <c r="P36"/>
  <c r="Q36"/>
  <c r="S36"/>
  <c r="W36"/>
  <c r="O37"/>
  <c r="N37"/>
  <c r="P37"/>
  <c r="Q37"/>
  <c r="S37"/>
  <c r="W37"/>
  <c r="O38"/>
  <c r="N38"/>
  <c r="P38"/>
  <c r="Q38"/>
  <c r="S38"/>
  <c r="W38"/>
  <c r="O39"/>
  <c r="N39"/>
  <c r="P39"/>
  <c r="Q39"/>
  <c r="S39"/>
  <c r="W39"/>
  <c r="O40"/>
  <c r="N40"/>
  <c r="P40"/>
  <c r="Q40"/>
  <c r="S40"/>
  <c r="W40"/>
  <c r="O41"/>
  <c r="N41"/>
  <c r="P41"/>
  <c r="Q41"/>
  <c r="S41"/>
  <c r="W41"/>
  <c r="O42"/>
  <c r="N42"/>
  <c r="P42"/>
  <c r="Q42"/>
  <c r="S42"/>
  <c r="W42"/>
  <c r="O43"/>
  <c r="N43"/>
  <c r="P43"/>
  <c r="Q43"/>
  <c r="S43"/>
  <c r="W43"/>
  <c r="O44"/>
  <c r="N44"/>
  <c r="P44"/>
  <c r="Q44"/>
  <c r="S44"/>
  <c r="W44"/>
  <c r="O45"/>
  <c r="N45"/>
  <c r="P45"/>
  <c r="Q45"/>
  <c r="S45"/>
  <c r="W45"/>
  <c r="O46"/>
  <c r="N46"/>
  <c r="P46"/>
  <c r="Q46"/>
  <c r="S46"/>
  <c r="W46"/>
  <c r="O47"/>
  <c r="N47"/>
  <c r="P47"/>
  <c r="Q47"/>
  <c r="S47"/>
  <c r="W47"/>
  <c r="O48"/>
  <c r="N48"/>
  <c r="P48"/>
  <c r="Q48"/>
  <c r="S48"/>
  <c r="W48"/>
  <c r="O49"/>
  <c r="N49"/>
  <c r="P49"/>
  <c r="Q49"/>
  <c r="S49"/>
  <c r="W49"/>
  <c r="O50"/>
  <c r="N50"/>
  <c r="P50"/>
  <c r="Q50"/>
  <c r="S50"/>
  <c r="W50"/>
  <c r="O51"/>
  <c r="N51"/>
  <c r="P51"/>
  <c r="Q51"/>
  <c r="S51"/>
  <c r="W51"/>
  <c r="O52"/>
  <c r="N52"/>
  <c r="P52"/>
  <c r="Q52"/>
  <c r="S52"/>
  <c r="W52"/>
  <c r="O53"/>
  <c r="N53"/>
  <c r="P53"/>
  <c r="Q53"/>
  <c r="S53"/>
  <c r="W53"/>
  <c r="O54"/>
  <c r="N54"/>
  <c r="P54"/>
  <c r="Q54"/>
  <c r="S54"/>
  <c r="W54"/>
  <c r="O55"/>
  <c r="N55"/>
  <c r="P55"/>
  <c r="Q55"/>
  <c r="S55"/>
  <c r="W55"/>
  <c r="O56"/>
  <c r="N56"/>
  <c r="P56"/>
  <c r="Q56"/>
  <c r="S56"/>
  <c r="W56"/>
  <c r="O57"/>
  <c r="N57"/>
  <c r="P57"/>
  <c r="Q57"/>
  <c r="S57"/>
  <c r="W57"/>
  <c r="O58"/>
  <c r="N58"/>
  <c r="P58"/>
  <c r="Q58"/>
  <c r="S58"/>
  <c r="W58"/>
  <c r="O59"/>
  <c r="N59"/>
  <c r="P59"/>
  <c r="Q59"/>
  <c r="S59"/>
  <c r="W59"/>
  <c r="O60"/>
  <c r="N60"/>
  <c r="P60"/>
  <c r="Q60"/>
  <c r="S60"/>
  <c r="W60"/>
  <c r="O61"/>
  <c r="N61"/>
  <c r="P61"/>
  <c r="Q61"/>
  <c r="S61"/>
  <c r="W61"/>
  <c r="O62"/>
  <c r="N62"/>
  <c r="P62"/>
  <c r="Q62"/>
  <c r="S62"/>
  <c r="W62"/>
  <c r="O63"/>
  <c r="N63"/>
  <c r="P63"/>
  <c r="Q63"/>
  <c r="S63"/>
  <c r="W63"/>
  <c r="O64"/>
  <c r="N64"/>
  <c r="P64"/>
  <c r="Q64"/>
  <c r="S64"/>
  <c r="W64"/>
  <c r="O65"/>
  <c r="N65"/>
  <c r="P65"/>
  <c r="Q65"/>
  <c r="S65"/>
  <c r="W65"/>
  <c r="O66"/>
  <c r="N66"/>
  <c r="P66"/>
  <c r="Q66"/>
  <c r="S66"/>
  <c r="W66"/>
  <c r="O67"/>
  <c r="N67"/>
  <c r="P67"/>
  <c r="Q67"/>
  <c r="S67"/>
  <c r="W67"/>
  <c r="O68"/>
  <c r="N68"/>
  <c r="P68"/>
  <c r="Q68"/>
  <c r="S68"/>
  <c r="W68"/>
  <c r="O69"/>
  <c r="N69"/>
  <c r="P69"/>
  <c r="Q69"/>
  <c r="S69"/>
  <c r="W69"/>
  <c r="O70"/>
  <c r="N70"/>
  <c r="P70"/>
  <c r="Q70"/>
  <c r="S70"/>
  <c r="W70"/>
  <c r="O71"/>
  <c r="N71"/>
  <c r="P71"/>
  <c r="Q71"/>
  <c r="S71"/>
  <c r="W71"/>
  <c r="O72"/>
  <c r="N72"/>
  <c r="P72"/>
  <c r="Q72"/>
  <c r="S72"/>
  <c r="W72"/>
  <c r="O73"/>
  <c r="N73"/>
  <c r="P73"/>
  <c r="Q73"/>
  <c r="S73"/>
  <c r="W73"/>
  <c r="O74"/>
  <c r="N74"/>
  <c r="P74"/>
  <c r="Q74"/>
  <c r="S74"/>
  <c r="W74"/>
  <c r="O75"/>
  <c r="N75"/>
  <c r="P75"/>
  <c r="Q75"/>
  <c r="S75"/>
  <c r="W75"/>
  <c r="O76"/>
  <c r="N76"/>
  <c r="P76"/>
  <c r="Q76"/>
  <c r="S76"/>
  <c r="W76"/>
  <c r="O77"/>
  <c r="N77"/>
  <c r="P77"/>
  <c r="Q77"/>
  <c r="S77"/>
  <c r="W77"/>
  <c r="O78"/>
  <c r="N78"/>
  <c r="P78"/>
  <c r="Q78"/>
  <c r="S78"/>
  <c r="W78"/>
  <c r="O79"/>
  <c r="N79"/>
  <c r="P79"/>
  <c r="Q79"/>
  <c r="S79"/>
  <c r="W79"/>
  <c r="O80"/>
  <c r="N80"/>
  <c r="P80"/>
  <c r="Q80"/>
  <c r="S80"/>
  <c r="W80"/>
  <c r="O81"/>
  <c r="N81"/>
  <c r="P81"/>
  <c r="Q81"/>
  <c r="S81"/>
  <c r="W81"/>
  <c r="O82"/>
  <c r="N82"/>
  <c r="P82"/>
  <c r="Q82"/>
  <c r="S82"/>
  <c r="W82"/>
  <c r="O83"/>
  <c r="N83"/>
  <c r="P83"/>
  <c r="Q83"/>
  <c r="S83"/>
  <c r="W83"/>
  <c r="O84"/>
  <c r="N84"/>
  <c r="P84"/>
  <c r="Q84"/>
  <c r="S84"/>
  <c r="W84"/>
  <c r="O85"/>
  <c r="N85"/>
  <c r="P85"/>
  <c r="Q85"/>
  <c r="S85"/>
  <c r="W85"/>
  <c r="O86"/>
  <c r="N86"/>
  <c r="P86"/>
  <c r="Q86"/>
  <c r="S86"/>
  <c r="W86"/>
  <c r="O87"/>
  <c r="N87"/>
  <c r="P87"/>
  <c r="Q87"/>
  <c r="S87"/>
  <c r="W87"/>
  <c r="O88"/>
  <c r="N88"/>
  <c r="P88"/>
  <c r="Q88"/>
  <c r="S88"/>
  <c r="W88"/>
  <c r="O89"/>
  <c r="N89"/>
  <c r="P89"/>
  <c r="Q89"/>
  <c r="S89"/>
  <c r="W89"/>
  <c r="O90"/>
  <c r="N90"/>
  <c r="P90"/>
  <c r="Q90"/>
  <c r="S90"/>
  <c r="W90"/>
  <c r="O91"/>
  <c r="N91"/>
  <c r="P91"/>
  <c r="Q91"/>
  <c r="S91"/>
  <c r="W91"/>
  <c r="O92"/>
  <c r="N92"/>
  <c r="P92"/>
  <c r="Q92"/>
  <c r="S92"/>
  <c r="W92"/>
  <c r="O93"/>
  <c r="N93"/>
  <c r="P93"/>
  <c r="Q93"/>
  <c r="S93"/>
  <c r="W93"/>
  <c r="O94"/>
  <c r="N94"/>
  <c r="P94"/>
  <c r="Q94"/>
  <c r="S94"/>
  <c r="W94"/>
  <c r="O95"/>
  <c r="N95"/>
  <c r="P95"/>
  <c r="Q95"/>
  <c r="S95"/>
  <c r="W95"/>
  <c r="O96"/>
  <c r="N96"/>
  <c r="P96"/>
  <c r="Q96"/>
  <c r="S96"/>
  <c r="W96"/>
  <c r="O97"/>
  <c r="N97"/>
  <c r="P97"/>
  <c r="Q97"/>
  <c r="S97"/>
  <c r="W97"/>
  <c r="O98"/>
  <c r="N98"/>
  <c r="P98"/>
  <c r="Q98"/>
  <c r="S98"/>
  <c r="W98"/>
  <c r="O99"/>
  <c r="N99"/>
  <c r="P99"/>
  <c r="Q99"/>
  <c r="S99"/>
  <c r="W99"/>
  <c r="O100"/>
  <c r="N100"/>
  <c r="P100"/>
  <c r="Q100"/>
  <c r="S100"/>
  <c r="W100"/>
  <c r="O101"/>
  <c r="N101"/>
  <c r="P101"/>
  <c r="Q101"/>
  <c r="S101"/>
  <c r="W101"/>
  <c r="O102"/>
  <c r="N102"/>
  <c r="P102"/>
  <c r="Q102"/>
  <c r="S102"/>
  <c r="W102"/>
  <c r="O103"/>
  <c r="N103"/>
  <c r="P103"/>
  <c r="Q103"/>
  <c r="S103"/>
  <c r="W103"/>
  <c r="O104"/>
  <c r="N104"/>
  <c r="P104"/>
  <c r="Q104"/>
  <c r="S104"/>
  <c r="W104"/>
  <c r="O105"/>
  <c r="N105"/>
  <c r="P105"/>
  <c r="Q105"/>
  <c r="S105"/>
  <c r="W105"/>
  <c r="O106"/>
  <c r="N106"/>
  <c r="P106"/>
  <c r="Q106"/>
  <c r="S106"/>
  <c r="W106"/>
  <c r="O107"/>
  <c r="N107"/>
  <c r="P107"/>
  <c r="Q107"/>
  <c r="S107"/>
  <c r="W107"/>
  <c r="O108"/>
  <c r="N108"/>
  <c r="P108"/>
  <c r="Q108"/>
  <c r="S108"/>
  <c r="W108"/>
  <c r="O109"/>
  <c r="N109"/>
  <c r="P109"/>
  <c r="Q109"/>
  <c r="S109"/>
  <c r="W109"/>
  <c r="O110"/>
  <c r="N110"/>
  <c r="P110"/>
  <c r="Q110"/>
  <c r="S110"/>
  <c r="W110"/>
  <c r="O111"/>
  <c r="N111"/>
  <c r="P111"/>
  <c r="Q111"/>
  <c r="S111"/>
  <c r="W111"/>
  <c r="W113"/>
  <c r="D13" i="1"/>
  <c r="AB6" i="4"/>
  <c r="T6"/>
  <c r="AF6"/>
  <c r="AB7"/>
  <c r="T7"/>
  <c r="AF7"/>
  <c r="AB8"/>
  <c r="T8"/>
  <c r="AF8"/>
  <c r="AB9"/>
  <c r="T9"/>
  <c r="AF9"/>
  <c r="AB10"/>
  <c r="T10"/>
  <c r="AF10"/>
  <c r="AB11"/>
  <c r="T11"/>
  <c r="AF11"/>
  <c r="AB12"/>
  <c r="T12"/>
  <c r="AF12"/>
  <c r="AB13"/>
  <c r="T13"/>
  <c r="AF13"/>
  <c r="AB14"/>
  <c r="T14"/>
  <c r="AF14"/>
  <c r="AB15"/>
  <c r="T15"/>
  <c r="AF15"/>
  <c r="AB16"/>
  <c r="T16"/>
  <c r="AF16"/>
  <c r="AB17"/>
  <c r="T17"/>
  <c r="AF17"/>
  <c r="AB18"/>
  <c r="T18"/>
  <c r="AF18"/>
  <c r="AB19"/>
  <c r="T19"/>
  <c r="AF19"/>
  <c r="AB20"/>
  <c r="T20"/>
  <c r="AF20"/>
  <c r="AB21"/>
  <c r="T21"/>
  <c r="AF21"/>
  <c r="AB22"/>
  <c r="T22"/>
  <c r="AF22"/>
  <c r="AB23"/>
  <c r="T23"/>
  <c r="AF23"/>
  <c r="AB24"/>
  <c r="T24"/>
  <c r="AF24"/>
  <c r="AB25"/>
  <c r="T25"/>
  <c r="AF25"/>
  <c r="AB26"/>
  <c r="T26"/>
  <c r="AF26"/>
  <c r="AB27"/>
  <c r="T27"/>
  <c r="AF27"/>
  <c r="AB28"/>
  <c r="T28"/>
  <c r="AF28"/>
  <c r="AB29"/>
  <c r="T29"/>
  <c r="AF29"/>
  <c r="AB30"/>
  <c r="T30"/>
  <c r="AF30"/>
  <c r="AB31"/>
  <c r="T31"/>
  <c r="AF31"/>
  <c r="AB32"/>
  <c r="T32"/>
  <c r="AF32"/>
  <c r="AB33"/>
  <c r="T33"/>
  <c r="AF33"/>
  <c r="AB34"/>
  <c r="T34"/>
  <c r="AF34"/>
  <c r="AB35"/>
  <c r="T35"/>
  <c r="AF35"/>
  <c r="AB36"/>
  <c r="T36"/>
  <c r="AF36"/>
  <c r="AB37"/>
  <c r="T37"/>
  <c r="AF37"/>
  <c r="AB38"/>
  <c r="T38"/>
  <c r="AF38"/>
  <c r="AB39"/>
  <c r="T39"/>
  <c r="AF39"/>
  <c r="AB40"/>
  <c r="T40"/>
  <c r="AF40"/>
  <c r="AB41"/>
  <c r="T41"/>
  <c r="AF41"/>
  <c r="AB42"/>
  <c r="T42"/>
  <c r="AF42"/>
  <c r="AB43"/>
  <c r="T43"/>
  <c r="AF43"/>
  <c r="AB44"/>
  <c r="T44"/>
  <c r="AF44"/>
  <c r="AB45"/>
  <c r="T45"/>
  <c r="AF45"/>
  <c r="AB46"/>
  <c r="T46"/>
  <c r="AF46"/>
  <c r="AB47"/>
  <c r="T47"/>
  <c r="AF47"/>
  <c r="AB48"/>
  <c r="T48"/>
  <c r="AF48"/>
  <c r="AB49"/>
  <c r="T49"/>
  <c r="AF49"/>
  <c r="AB50"/>
  <c r="T50"/>
  <c r="AF50"/>
  <c r="AB51"/>
  <c r="T51"/>
  <c r="AF51"/>
  <c r="AB52"/>
  <c r="T52"/>
  <c r="AF52"/>
  <c r="AB53"/>
  <c r="T53"/>
  <c r="AF53"/>
  <c r="AB54"/>
  <c r="T54"/>
  <c r="AF54"/>
  <c r="AB55"/>
  <c r="T55"/>
  <c r="AF55"/>
  <c r="AB56"/>
  <c r="T56"/>
  <c r="AF56"/>
  <c r="AB57"/>
  <c r="T57"/>
  <c r="AF57"/>
  <c r="AB58"/>
  <c r="T58"/>
  <c r="AF58"/>
  <c r="AB59"/>
  <c r="T59"/>
  <c r="AF59"/>
  <c r="AB60"/>
  <c r="T60"/>
  <c r="AF60"/>
  <c r="AB61"/>
  <c r="T61"/>
  <c r="AF61"/>
  <c r="AB62"/>
  <c r="T62"/>
  <c r="AF62"/>
  <c r="AB63"/>
  <c r="T63"/>
  <c r="AF63"/>
  <c r="AB64"/>
  <c r="T64"/>
  <c r="AF64"/>
  <c r="AB65"/>
  <c r="T65"/>
  <c r="AF65"/>
  <c r="AB66"/>
  <c r="T66"/>
  <c r="AF66"/>
  <c r="AB67"/>
  <c r="T67"/>
  <c r="AF67"/>
  <c r="AB68"/>
  <c r="T68"/>
  <c r="AF68"/>
  <c r="AB69"/>
  <c r="T69"/>
  <c r="AF69"/>
  <c r="AB70"/>
  <c r="T70"/>
  <c r="AF70"/>
  <c r="AB71"/>
  <c r="T71"/>
  <c r="AF71"/>
  <c r="AB72"/>
  <c r="T72"/>
  <c r="AF72"/>
  <c r="AB73"/>
  <c r="T73"/>
  <c r="AF73"/>
  <c r="AB74"/>
  <c r="T74"/>
  <c r="AF74"/>
  <c r="AB75"/>
  <c r="T75"/>
  <c r="AF75"/>
  <c r="AB76"/>
  <c r="T76"/>
  <c r="AF76"/>
  <c r="AB77"/>
  <c r="T77"/>
  <c r="AF77"/>
  <c r="AB78"/>
  <c r="T78"/>
  <c r="AF78"/>
  <c r="AB79"/>
  <c r="T79"/>
  <c r="AF79"/>
  <c r="AB80"/>
  <c r="T80"/>
  <c r="AF80"/>
  <c r="AB81"/>
  <c r="T81"/>
  <c r="AF81"/>
  <c r="AB82"/>
  <c r="T82"/>
  <c r="AF82"/>
  <c r="AB83"/>
  <c r="T83"/>
  <c r="AF83"/>
  <c r="AB84"/>
  <c r="T84"/>
  <c r="AF84"/>
  <c r="AB85"/>
  <c r="T85"/>
  <c r="AF85"/>
  <c r="AB86"/>
  <c r="T86"/>
  <c r="AF86"/>
  <c r="AB87"/>
  <c r="T87"/>
  <c r="AF87"/>
  <c r="AB88"/>
  <c r="T88"/>
  <c r="AF88"/>
  <c r="AB89"/>
  <c r="T89"/>
  <c r="AF89"/>
  <c r="AB90"/>
  <c r="T90"/>
  <c r="AF90"/>
  <c r="AB91"/>
  <c r="T91"/>
  <c r="AF91"/>
  <c r="AB92"/>
  <c r="T92"/>
  <c r="AF92"/>
  <c r="AB93"/>
  <c r="T93"/>
  <c r="AF93"/>
  <c r="AB94"/>
  <c r="T94"/>
  <c r="AF94"/>
  <c r="AB95"/>
  <c r="T95"/>
  <c r="AF95"/>
  <c r="AB96"/>
  <c r="T96"/>
  <c r="AF96"/>
  <c r="AB97"/>
  <c r="T97"/>
  <c r="AF97"/>
  <c r="AB98"/>
  <c r="T98"/>
  <c r="AF98"/>
  <c r="AB99"/>
  <c r="T99"/>
  <c r="AF99"/>
  <c r="AB100"/>
  <c r="T100"/>
  <c r="AF100"/>
  <c r="AB101"/>
  <c r="T101"/>
  <c r="AF101"/>
  <c r="AB102"/>
  <c r="T102"/>
  <c r="AF102"/>
  <c r="AB103"/>
  <c r="T103"/>
  <c r="AF103"/>
  <c r="AB104"/>
  <c r="T104"/>
  <c r="AF104"/>
  <c r="AB105"/>
  <c r="T105"/>
  <c r="AF105"/>
  <c r="AB106"/>
  <c r="T106"/>
  <c r="AF106"/>
  <c r="AB107"/>
  <c r="T107"/>
  <c r="AF107"/>
  <c r="AB108"/>
  <c r="T108"/>
  <c r="AF108"/>
  <c r="AB109"/>
  <c r="T109"/>
  <c r="AF109"/>
  <c r="AB110"/>
  <c r="T110"/>
  <c r="AF110"/>
  <c r="AB111"/>
  <c r="T111"/>
  <c r="AF111"/>
  <c r="AF113"/>
  <c r="C5" i="2"/>
  <c r="C6"/>
  <c r="C8"/>
  <c r="C10"/>
  <c r="C18"/>
  <c r="AA6" i="4"/>
  <c r="V6"/>
  <c r="AE6"/>
  <c r="AA7"/>
  <c r="V7"/>
  <c r="AE7"/>
  <c r="AA8"/>
  <c r="V8"/>
  <c r="AE8"/>
  <c r="AA9"/>
  <c r="V9"/>
  <c r="AE9"/>
  <c r="AA10"/>
  <c r="V10"/>
  <c r="AE10"/>
  <c r="AA11"/>
  <c r="V11"/>
  <c r="AE11"/>
  <c r="AA12"/>
  <c r="V12"/>
  <c r="AE12"/>
  <c r="AA13"/>
  <c r="V13"/>
  <c r="AE13"/>
  <c r="AA14"/>
  <c r="V14"/>
  <c r="AE14"/>
  <c r="AA15"/>
  <c r="V15"/>
  <c r="AE15"/>
  <c r="AA16"/>
  <c r="V16"/>
  <c r="AE16"/>
  <c r="AA17"/>
  <c r="V17"/>
  <c r="AE17"/>
  <c r="AA18"/>
  <c r="V18"/>
  <c r="AE18"/>
  <c r="AA19"/>
  <c r="V19"/>
  <c r="AE19"/>
  <c r="AA20"/>
  <c r="V20"/>
  <c r="AE20"/>
  <c r="AA21"/>
  <c r="V21"/>
  <c r="AE21"/>
  <c r="AA22"/>
  <c r="V22"/>
  <c r="AE22"/>
  <c r="AA23"/>
  <c r="V23"/>
  <c r="AE23"/>
  <c r="AA24"/>
  <c r="V24"/>
  <c r="AE24"/>
  <c r="AA25"/>
  <c r="V25"/>
  <c r="AE25"/>
  <c r="AA26"/>
  <c r="V26"/>
  <c r="AE26"/>
  <c r="AA27"/>
  <c r="V27"/>
  <c r="AE27"/>
  <c r="AA28"/>
  <c r="V28"/>
  <c r="AE28"/>
  <c r="AA29"/>
  <c r="V29"/>
  <c r="AE29"/>
  <c r="AA30"/>
  <c r="V30"/>
  <c r="AE30"/>
  <c r="AA31"/>
  <c r="V31"/>
  <c r="AE31"/>
  <c r="AA32"/>
  <c r="V32"/>
  <c r="AE32"/>
  <c r="AA33"/>
  <c r="V33"/>
  <c r="AE33"/>
  <c r="AA34"/>
  <c r="V34"/>
  <c r="AE34"/>
  <c r="AA35"/>
  <c r="V35"/>
  <c r="AE35"/>
  <c r="AA36"/>
  <c r="V36"/>
  <c r="AE36"/>
  <c r="AA37"/>
  <c r="V37"/>
  <c r="AE37"/>
  <c r="AA38"/>
  <c r="V38"/>
  <c r="AE38"/>
  <c r="AA39"/>
  <c r="V39"/>
  <c r="AE39"/>
  <c r="AA40"/>
  <c r="V40"/>
  <c r="AE40"/>
  <c r="AA41"/>
  <c r="V41"/>
  <c r="AE41"/>
  <c r="AA42"/>
  <c r="V42"/>
  <c r="AE42"/>
  <c r="AA43"/>
  <c r="V43"/>
  <c r="AE43"/>
  <c r="AA44"/>
  <c r="V44"/>
  <c r="AE44"/>
  <c r="AA45"/>
  <c r="V45"/>
  <c r="AE45"/>
  <c r="AA46"/>
  <c r="V46"/>
  <c r="AE46"/>
  <c r="AA47"/>
  <c r="V47"/>
  <c r="AE47"/>
  <c r="AA48"/>
  <c r="V48"/>
  <c r="AE48"/>
  <c r="AA49"/>
  <c r="V49"/>
  <c r="AE49"/>
  <c r="AA50"/>
  <c r="V50"/>
  <c r="AE50"/>
  <c r="AA51"/>
  <c r="V51"/>
  <c r="AE51"/>
  <c r="AA52"/>
  <c r="V52"/>
  <c r="AE52"/>
  <c r="AA53"/>
  <c r="V53"/>
  <c r="AE53"/>
  <c r="AA54"/>
  <c r="V54"/>
  <c r="AE54"/>
  <c r="AA55"/>
  <c r="V55"/>
  <c r="AE55"/>
  <c r="AA56"/>
  <c r="V56"/>
  <c r="AE56"/>
  <c r="AA57"/>
  <c r="V57"/>
  <c r="AE57"/>
  <c r="AA58"/>
  <c r="V58"/>
  <c r="AE58"/>
  <c r="AA59"/>
  <c r="V59"/>
  <c r="AE59"/>
  <c r="AA60"/>
  <c r="V60"/>
  <c r="AE60"/>
  <c r="AA61"/>
  <c r="V61"/>
  <c r="AE61"/>
  <c r="AA62"/>
  <c r="V62"/>
  <c r="AE62"/>
  <c r="AA63"/>
  <c r="V63"/>
  <c r="AE63"/>
  <c r="AA64"/>
  <c r="V64"/>
  <c r="AE64"/>
  <c r="AA65"/>
  <c r="V65"/>
  <c r="AE65"/>
  <c r="AA66"/>
  <c r="V66"/>
  <c r="AE66"/>
  <c r="AA67"/>
  <c r="V67"/>
  <c r="AE67"/>
  <c r="AA68"/>
  <c r="V68"/>
  <c r="AE68"/>
  <c r="AA69"/>
  <c r="V69"/>
  <c r="AE69"/>
  <c r="AA70"/>
  <c r="V70"/>
  <c r="AE70"/>
  <c r="AA71"/>
  <c r="V71"/>
  <c r="AE71"/>
  <c r="AA72"/>
  <c r="V72"/>
  <c r="AE72"/>
  <c r="AA73"/>
  <c r="V73"/>
  <c r="AE73"/>
  <c r="AA74"/>
  <c r="V74"/>
  <c r="AE74"/>
  <c r="AA75"/>
  <c r="V75"/>
  <c r="AE75"/>
  <c r="AA76"/>
  <c r="V76"/>
  <c r="AE76"/>
  <c r="AA77"/>
  <c r="V77"/>
  <c r="AE77"/>
  <c r="AA78"/>
  <c r="V78"/>
  <c r="AE78"/>
  <c r="AA79"/>
  <c r="V79"/>
  <c r="AE79"/>
  <c r="AA80"/>
  <c r="V80"/>
  <c r="AE80"/>
  <c r="AA81"/>
  <c r="V81"/>
  <c r="AE81"/>
  <c r="AA82"/>
  <c r="V82"/>
  <c r="AE82"/>
  <c r="AA83"/>
  <c r="V83"/>
  <c r="AE83"/>
  <c r="AA84"/>
  <c r="V84"/>
  <c r="AE84"/>
  <c r="AA85"/>
  <c r="V85"/>
  <c r="AE85"/>
  <c r="AA86"/>
  <c r="V86"/>
  <c r="AE86"/>
  <c r="AA87"/>
  <c r="V87"/>
  <c r="AE87"/>
  <c r="AA88"/>
  <c r="V88"/>
  <c r="AE88"/>
  <c r="AA89"/>
  <c r="V89"/>
  <c r="AE89"/>
  <c r="AA90"/>
  <c r="V90"/>
  <c r="AE90"/>
  <c r="AA91"/>
  <c r="V91"/>
  <c r="AE91"/>
  <c r="AA92"/>
  <c r="V92"/>
  <c r="AE92"/>
  <c r="AA93"/>
  <c r="V93"/>
  <c r="AE93"/>
  <c r="AA94"/>
  <c r="V94"/>
  <c r="AE94"/>
  <c r="AA95"/>
  <c r="V95"/>
  <c r="AE95"/>
  <c r="AA96"/>
  <c r="V96"/>
  <c r="AE96"/>
  <c r="AA97"/>
  <c r="V97"/>
  <c r="AE97"/>
  <c r="AA98"/>
  <c r="V98"/>
  <c r="AE98"/>
  <c r="AA99"/>
  <c r="V99"/>
  <c r="AE99"/>
  <c r="AA100"/>
  <c r="V100"/>
  <c r="AE100"/>
  <c r="AA101"/>
  <c r="V101"/>
  <c r="AE101"/>
  <c r="AA102"/>
  <c r="V102"/>
  <c r="AE102"/>
  <c r="AA103"/>
  <c r="V103"/>
  <c r="AE103"/>
  <c r="AA104"/>
  <c r="V104"/>
  <c r="AE104"/>
  <c r="AA105"/>
  <c r="V105"/>
  <c r="AE105"/>
  <c r="AA106"/>
  <c r="V106"/>
  <c r="AE106"/>
  <c r="AA107"/>
  <c r="V107"/>
  <c r="AE107"/>
  <c r="AA108"/>
  <c r="V108"/>
  <c r="AE108"/>
  <c r="AA109"/>
  <c r="V109"/>
  <c r="AE109"/>
  <c r="AA110"/>
  <c r="V110"/>
  <c r="AE110"/>
  <c r="AA111"/>
  <c r="V111"/>
  <c r="AE111"/>
  <c r="AE113"/>
  <c r="B5" i="2"/>
  <c r="B6"/>
  <c r="B8"/>
  <c r="B10"/>
  <c r="B18"/>
  <c r="AC6" i="4"/>
  <c r="X6"/>
  <c r="AG6"/>
  <c r="AC7"/>
  <c r="X7"/>
  <c r="AG7"/>
  <c r="AC8"/>
  <c r="X8"/>
  <c r="AG8"/>
  <c r="AC9"/>
  <c r="X9"/>
  <c r="AG9"/>
  <c r="AC10"/>
  <c r="X10"/>
  <c r="AG10"/>
  <c r="AC11"/>
  <c r="X11"/>
  <c r="AG11"/>
  <c r="AC12"/>
  <c r="X12"/>
  <c r="AG12"/>
  <c r="AC13"/>
  <c r="X13"/>
  <c r="AG13"/>
  <c r="AC14"/>
  <c r="X14"/>
  <c r="AG14"/>
  <c r="AC15"/>
  <c r="X15"/>
  <c r="AG15"/>
  <c r="AC16"/>
  <c r="X16"/>
  <c r="AG16"/>
  <c r="AC17"/>
  <c r="X17"/>
  <c r="AG17"/>
  <c r="AC18"/>
  <c r="X18"/>
  <c r="AG18"/>
  <c r="AC19"/>
  <c r="X19"/>
  <c r="AG19"/>
  <c r="AC20"/>
  <c r="X20"/>
  <c r="AG20"/>
  <c r="AC21"/>
  <c r="X21"/>
  <c r="AG21"/>
  <c r="AC22"/>
  <c r="X22"/>
  <c r="AG22"/>
  <c r="AC23"/>
  <c r="X23"/>
  <c r="AG23"/>
  <c r="AC24"/>
  <c r="X24"/>
  <c r="AG24"/>
  <c r="AC25"/>
  <c r="X25"/>
  <c r="AG25"/>
  <c r="AC26"/>
  <c r="X26"/>
  <c r="AG26"/>
  <c r="AC27"/>
  <c r="X27"/>
  <c r="AG27"/>
  <c r="AC28"/>
  <c r="X28"/>
  <c r="AG28"/>
  <c r="AC29"/>
  <c r="X29"/>
  <c r="AG29"/>
  <c r="AC30"/>
  <c r="X30"/>
  <c r="AG30"/>
  <c r="AC31"/>
  <c r="X31"/>
  <c r="AG31"/>
  <c r="AC32"/>
  <c r="X32"/>
  <c r="AG32"/>
  <c r="AC33"/>
  <c r="X33"/>
  <c r="AG33"/>
  <c r="AC34"/>
  <c r="X34"/>
  <c r="AG34"/>
  <c r="AC35"/>
  <c r="X35"/>
  <c r="AG35"/>
  <c r="AC36"/>
  <c r="X36"/>
  <c r="AG36"/>
  <c r="AC37"/>
  <c r="X37"/>
  <c r="AG37"/>
  <c r="AC38"/>
  <c r="X38"/>
  <c r="AG38"/>
  <c r="AC39"/>
  <c r="X39"/>
  <c r="AG39"/>
  <c r="AC40"/>
  <c r="X40"/>
  <c r="AG40"/>
  <c r="AC41"/>
  <c r="X41"/>
  <c r="AG41"/>
  <c r="AC42"/>
  <c r="X42"/>
  <c r="AG42"/>
  <c r="AC43"/>
  <c r="X43"/>
  <c r="AG43"/>
  <c r="AC44"/>
  <c r="X44"/>
  <c r="AG44"/>
  <c r="AC45"/>
  <c r="X45"/>
  <c r="AG45"/>
  <c r="AC46"/>
  <c r="X46"/>
  <c r="AG46"/>
  <c r="AC47"/>
  <c r="X47"/>
  <c r="AG47"/>
  <c r="AC48"/>
  <c r="X48"/>
  <c r="AG48"/>
  <c r="AC49"/>
  <c r="X49"/>
  <c r="AG49"/>
  <c r="AC50"/>
  <c r="X50"/>
  <c r="AG50"/>
  <c r="AC51"/>
  <c r="X51"/>
  <c r="AG51"/>
  <c r="AC52"/>
  <c r="X52"/>
  <c r="AG52"/>
  <c r="AC53"/>
  <c r="X53"/>
  <c r="AG53"/>
  <c r="AC54"/>
  <c r="X54"/>
  <c r="AG54"/>
  <c r="AC55"/>
  <c r="X55"/>
  <c r="AG55"/>
  <c r="AC56"/>
  <c r="X56"/>
  <c r="AG56"/>
  <c r="AC57"/>
  <c r="X57"/>
  <c r="AG57"/>
  <c r="AC58"/>
  <c r="X58"/>
  <c r="AG58"/>
  <c r="AC59"/>
  <c r="X59"/>
  <c r="AG59"/>
  <c r="AC60"/>
  <c r="X60"/>
  <c r="AG60"/>
  <c r="AC61"/>
  <c r="X61"/>
  <c r="AG61"/>
  <c r="AC62"/>
  <c r="X62"/>
  <c r="AG62"/>
  <c r="AC63"/>
  <c r="X63"/>
  <c r="AG63"/>
  <c r="AC64"/>
  <c r="X64"/>
  <c r="AG64"/>
  <c r="AC65"/>
  <c r="X65"/>
  <c r="AG65"/>
  <c r="AC66"/>
  <c r="X66"/>
  <c r="AG66"/>
  <c r="AC67"/>
  <c r="X67"/>
  <c r="AG67"/>
  <c r="AC68"/>
  <c r="X68"/>
  <c r="AG68"/>
  <c r="AC69"/>
  <c r="X69"/>
  <c r="AG69"/>
  <c r="AC70"/>
  <c r="X70"/>
  <c r="AG70"/>
  <c r="AC71"/>
  <c r="X71"/>
  <c r="AG71"/>
  <c r="AC72"/>
  <c r="X72"/>
  <c r="AG72"/>
  <c r="AC73"/>
  <c r="X73"/>
  <c r="AG73"/>
  <c r="AC74"/>
  <c r="X74"/>
  <c r="AG74"/>
  <c r="AC75"/>
  <c r="X75"/>
  <c r="AG75"/>
  <c r="AC76"/>
  <c r="X76"/>
  <c r="AG76"/>
  <c r="AC77"/>
  <c r="X77"/>
  <c r="AG77"/>
  <c r="AC78"/>
  <c r="X78"/>
  <c r="AG78"/>
  <c r="AC79"/>
  <c r="X79"/>
  <c r="AG79"/>
  <c r="AC80"/>
  <c r="X80"/>
  <c r="AG80"/>
  <c r="AC81"/>
  <c r="X81"/>
  <c r="AG81"/>
  <c r="AC82"/>
  <c r="X82"/>
  <c r="AG82"/>
  <c r="AC83"/>
  <c r="X83"/>
  <c r="AG83"/>
  <c r="AC84"/>
  <c r="X84"/>
  <c r="AG84"/>
  <c r="AC85"/>
  <c r="X85"/>
  <c r="AG85"/>
  <c r="AC86"/>
  <c r="X86"/>
  <c r="AG86"/>
  <c r="AC87"/>
  <c r="X87"/>
  <c r="AG87"/>
  <c r="AC88"/>
  <c r="X88"/>
  <c r="AG88"/>
  <c r="AC89"/>
  <c r="X89"/>
  <c r="AG89"/>
  <c r="AC90"/>
  <c r="X90"/>
  <c r="AG90"/>
  <c r="AC91"/>
  <c r="X91"/>
  <c r="AG91"/>
  <c r="AC92"/>
  <c r="X92"/>
  <c r="AG92"/>
  <c r="AC93"/>
  <c r="X93"/>
  <c r="AG93"/>
  <c r="AC94"/>
  <c r="X94"/>
  <c r="AG94"/>
  <c r="AC95"/>
  <c r="X95"/>
  <c r="AG95"/>
  <c r="AC96"/>
  <c r="X96"/>
  <c r="AG96"/>
  <c r="AC97"/>
  <c r="X97"/>
  <c r="AG97"/>
  <c r="AC98"/>
  <c r="X98"/>
  <c r="AG98"/>
  <c r="AC99"/>
  <c r="X99"/>
  <c r="AG99"/>
  <c r="AC100"/>
  <c r="X100"/>
  <c r="AG100"/>
  <c r="AC101"/>
  <c r="X101"/>
  <c r="AG101"/>
  <c r="AC102"/>
  <c r="X102"/>
  <c r="AG102"/>
  <c r="AC103"/>
  <c r="X103"/>
  <c r="AG103"/>
  <c r="AC104"/>
  <c r="X104"/>
  <c r="AG104"/>
  <c r="AC105"/>
  <c r="X105"/>
  <c r="AG105"/>
  <c r="AC106"/>
  <c r="X106"/>
  <c r="AG106"/>
  <c r="AC107"/>
  <c r="X107"/>
  <c r="AG107"/>
  <c r="AC108"/>
  <c r="X108"/>
  <c r="AG108"/>
  <c r="AC109"/>
  <c r="X109"/>
  <c r="AG109"/>
  <c r="AC110"/>
  <c r="X110"/>
  <c r="AG110"/>
  <c r="AC111"/>
  <c r="X111"/>
  <c r="AG111"/>
  <c r="AG113"/>
  <c r="D5" i="2"/>
  <c r="D6"/>
  <c r="D8"/>
  <c r="D10"/>
  <c r="D18"/>
  <c r="AD6" i="4"/>
  <c r="Y6"/>
  <c r="AH6"/>
  <c r="AD7"/>
  <c r="Y7"/>
  <c r="AH7"/>
  <c r="AD8"/>
  <c r="Y8"/>
  <c r="AH8"/>
  <c r="AD9"/>
  <c r="Y9"/>
  <c r="AH9"/>
  <c r="AD10"/>
  <c r="Y10"/>
  <c r="AH10"/>
  <c r="AD11"/>
  <c r="Y11"/>
  <c r="AH11"/>
  <c r="AD12"/>
  <c r="Y12"/>
  <c r="AH12"/>
  <c r="AD13"/>
  <c r="Y13"/>
  <c r="AH13"/>
  <c r="AD14"/>
  <c r="Y14"/>
  <c r="AH14"/>
  <c r="AD15"/>
  <c r="Y15"/>
  <c r="AH15"/>
  <c r="AD16"/>
  <c r="Y16"/>
  <c r="AH16"/>
  <c r="AD17"/>
  <c r="Y17"/>
  <c r="AH17"/>
  <c r="AD18"/>
  <c r="Y18"/>
  <c r="AH18"/>
  <c r="AD19"/>
  <c r="Y19"/>
  <c r="AH19"/>
  <c r="AD20"/>
  <c r="Y20"/>
  <c r="AH20"/>
  <c r="AD21"/>
  <c r="Y21"/>
  <c r="AH21"/>
  <c r="AD22"/>
  <c r="Y22"/>
  <c r="AH22"/>
  <c r="AD23"/>
  <c r="Y23"/>
  <c r="AH23"/>
  <c r="AD24"/>
  <c r="Y24"/>
  <c r="AH24"/>
  <c r="AD25"/>
  <c r="Y25"/>
  <c r="AH25"/>
  <c r="AD26"/>
  <c r="Y26"/>
  <c r="AH26"/>
  <c r="AD27"/>
  <c r="Y27"/>
  <c r="AH27"/>
  <c r="AD28"/>
  <c r="Y28"/>
  <c r="AH28"/>
  <c r="AD29"/>
  <c r="Y29"/>
  <c r="AH29"/>
  <c r="AD30"/>
  <c r="Y30"/>
  <c r="AH30"/>
  <c r="AD31"/>
  <c r="Y31"/>
  <c r="AH31"/>
  <c r="AD32"/>
  <c r="Y32"/>
  <c r="AH32"/>
  <c r="AD33"/>
  <c r="Y33"/>
  <c r="AH33"/>
  <c r="AD34"/>
  <c r="Y34"/>
  <c r="AH34"/>
  <c r="AD35"/>
  <c r="Y35"/>
  <c r="AH35"/>
  <c r="AD36"/>
  <c r="Y36"/>
  <c r="AH36"/>
  <c r="AD37"/>
  <c r="Y37"/>
  <c r="AH37"/>
  <c r="AD38"/>
  <c r="Y38"/>
  <c r="AH38"/>
  <c r="AD39"/>
  <c r="Y39"/>
  <c r="AH39"/>
  <c r="AD40"/>
  <c r="Y40"/>
  <c r="AH40"/>
  <c r="AD41"/>
  <c r="Y41"/>
  <c r="AH41"/>
  <c r="AD42"/>
  <c r="Y42"/>
  <c r="AH42"/>
  <c r="AD43"/>
  <c r="Y43"/>
  <c r="AH43"/>
  <c r="AD44"/>
  <c r="Y44"/>
  <c r="AH44"/>
  <c r="AD45"/>
  <c r="Y45"/>
  <c r="AH45"/>
  <c r="AD46"/>
  <c r="Y46"/>
  <c r="AH46"/>
  <c r="AD47"/>
  <c r="Y47"/>
  <c r="AH47"/>
  <c r="AD48"/>
  <c r="Y48"/>
  <c r="AH48"/>
  <c r="AD49"/>
  <c r="Y49"/>
  <c r="AH49"/>
  <c r="AD50"/>
  <c r="Y50"/>
  <c r="AH50"/>
  <c r="AD51"/>
  <c r="Y51"/>
  <c r="AH51"/>
  <c r="AD52"/>
  <c r="Y52"/>
  <c r="AH52"/>
  <c r="AD53"/>
  <c r="Y53"/>
  <c r="AH53"/>
  <c r="AD54"/>
  <c r="Y54"/>
  <c r="AH54"/>
  <c r="AD55"/>
  <c r="Y55"/>
  <c r="AH55"/>
  <c r="AD56"/>
  <c r="Y56"/>
  <c r="AH56"/>
  <c r="AD57"/>
  <c r="Y57"/>
  <c r="AH57"/>
  <c r="AD58"/>
  <c r="Y58"/>
  <c r="AH58"/>
  <c r="AD59"/>
  <c r="Y59"/>
  <c r="AH59"/>
  <c r="AD60"/>
  <c r="Y60"/>
  <c r="AH60"/>
  <c r="AD61"/>
  <c r="Y61"/>
  <c r="AH61"/>
  <c r="AD62"/>
  <c r="Y62"/>
  <c r="AH62"/>
  <c r="AD63"/>
  <c r="Y63"/>
  <c r="AH63"/>
  <c r="AD64"/>
  <c r="Y64"/>
  <c r="AH64"/>
  <c r="AD65"/>
  <c r="Y65"/>
  <c r="AH65"/>
  <c r="AD66"/>
  <c r="Y66"/>
  <c r="AH66"/>
  <c r="AD67"/>
  <c r="Y67"/>
  <c r="AH67"/>
  <c r="AD68"/>
  <c r="Y68"/>
  <c r="AH68"/>
  <c r="AD69"/>
  <c r="Y69"/>
  <c r="AH69"/>
  <c r="AD70"/>
  <c r="Y70"/>
  <c r="AH70"/>
  <c r="AD71"/>
  <c r="Y71"/>
  <c r="AH71"/>
  <c r="AD72"/>
  <c r="Y72"/>
  <c r="AH72"/>
  <c r="AD73"/>
  <c r="Y73"/>
  <c r="AH73"/>
  <c r="AD74"/>
  <c r="Y74"/>
  <c r="AH74"/>
  <c r="AD75"/>
  <c r="Y75"/>
  <c r="AH75"/>
  <c r="AD76"/>
  <c r="Y76"/>
  <c r="AH76"/>
  <c r="AD77"/>
  <c r="Y77"/>
  <c r="AH77"/>
  <c r="AD78"/>
  <c r="Y78"/>
  <c r="AH78"/>
  <c r="AD79"/>
  <c r="Y79"/>
  <c r="AH79"/>
  <c r="AD80"/>
  <c r="Y80"/>
  <c r="AH80"/>
  <c r="AD81"/>
  <c r="Y81"/>
  <c r="AH81"/>
  <c r="AD82"/>
  <c r="Y82"/>
  <c r="AH82"/>
  <c r="AD83"/>
  <c r="Y83"/>
  <c r="AH83"/>
  <c r="AD84"/>
  <c r="Y84"/>
  <c r="AH84"/>
  <c r="AD85"/>
  <c r="Y85"/>
  <c r="AH85"/>
  <c r="AD86"/>
  <c r="Y86"/>
  <c r="AH86"/>
  <c r="AD87"/>
  <c r="Y87"/>
  <c r="AH87"/>
  <c r="AD88"/>
  <c r="Y88"/>
  <c r="AH88"/>
  <c r="AD89"/>
  <c r="Y89"/>
  <c r="AH89"/>
  <c r="AD90"/>
  <c r="Y90"/>
  <c r="AH90"/>
  <c r="AD91"/>
  <c r="Y91"/>
  <c r="AH91"/>
  <c r="AD92"/>
  <c r="Y92"/>
  <c r="AH92"/>
  <c r="AD93"/>
  <c r="Y93"/>
  <c r="AH93"/>
  <c r="AD94"/>
  <c r="Y94"/>
  <c r="AH94"/>
  <c r="AD95"/>
  <c r="Y95"/>
  <c r="AH95"/>
  <c r="AD96"/>
  <c r="Y96"/>
  <c r="AH96"/>
  <c r="AD97"/>
  <c r="Y97"/>
  <c r="AH97"/>
  <c r="AD98"/>
  <c r="Y98"/>
  <c r="AH98"/>
  <c r="AD99"/>
  <c r="Y99"/>
  <c r="AH99"/>
  <c r="AD100"/>
  <c r="Y100"/>
  <c r="AH100"/>
  <c r="AD101"/>
  <c r="Y101"/>
  <c r="AH101"/>
  <c r="AD102"/>
  <c r="Y102"/>
  <c r="AH102"/>
  <c r="AD103"/>
  <c r="Y103"/>
  <c r="AH103"/>
  <c r="AD104"/>
  <c r="Y104"/>
  <c r="AH104"/>
  <c r="AD105"/>
  <c r="Y105"/>
  <c r="AH105"/>
  <c r="AD106"/>
  <c r="Y106"/>
  <c r="AH106"/>
  <c r="AD107"/>
  <c r="Y107"/>
  <c r="AH107"/>
  <c r="AD108"/>
  <c r="Y108"/>
  <c r="AH108"/>
  <c r="AD109"/>
  <c r="Y109"/>
  <c r="AH109"/>
  <c r="AD110"/>
  <c r="Y110"/>
  <c r="AH110"/>
  <c r="AD111"/>
  <c r="Y111"/>
  <c r="AH111"/>
  <c r="AH113"/>
  <c r="E5" i="2"/>
  <c r="E6"/>
  <c r="E8"/>
  <c r="E10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G19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80"/>
  <c r="D14" i="1"/>
  <c r="D11"/>
  <c r="V113" i="4"/>
  <c r="E13" i="1"/>
  <c r="H19" i="2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80"/>
  <c r="E14" i="1"/>
  <c r="E11"/>
  <c r="X113" i="4"/>
  <c r="F13" i="1"/>
  <c r="J19" i="2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80"/>
  <c r="F14" i="1"/>
  <c r="F11"/>
  <c r="Y113" i="4"/>
  <c r="G13" i="1"/>
  <c r="K19" i="2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80"/>
  <c r="G14" i="1"/>
  <c r="G11"/>
  <c r="H11"/>
  <c r="D8"/>
  <c r="E8"/>
  <c r="F8"/>
  <c r="G8"/>
  <c r="I6" i="4"/>
  <c r="J6"/>
  <c r="K6"/>
  <c r="L6"/>
  <c r="I7"/>
  <c r="J7"/>
  <c r="K7"/>
  <c r="L7"/>
  <c r="I8"/>
  <c r="J8"/>
  <c r="K8"/>
  <c r="L8"/>
  <c r="I9"/>
  <c r="J9"/>
  <c r="K9"/>
  <c r="L9"/>
  <c r="I10"/>
  <c r="J10"/>
  <c r="K10"/>
  <c r="L10"/>
  <c r="I11"/>
  <c r="J11"/>
  <c r="K11"/>
  <c r="L11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I17"/>
  <c r="J17"/>
  <c r="K17"/>
  <c r="L17"/>
  <c r="I18"/>
  <c r="J18"/>
  <c r="K18"/>
  <c r="L18"/>
  <c r="I19"/>
  <c r="J19"/>
  <c r="K19"/>
  <c r="L19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I28"/>
  <c r="J28"/>
  <c r="K28"/>
  <c r="L28"/>
  <c r="I29"/>
  <c r="J29"/>
  <c r="K29"/>
  <c r="L29"/>
  <c r="I30"/>
  <c r="J30"/>
  <c r="K30"/>
  <c r="L30"/>
  <c r="I31"/>
  <c r="J31"/>
  <c r="K31"/>
  <c r="L31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I37"/>
  <c r="J37"/>
  <c r="K37"/>
  <c r="L37"/>
  <c r="I38"/>
  <c r="J38"/>
  <c r="K38"/>
  <c r="L38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I47"/>
  <c r="J47"/>
  <c r="K47"/>
  <c r="L47"/>
  <c r="I48"/>
  <c r="J48"/>
  <c r="K48"/>
  <c r="L48"/>
  <c r="I49"/>
  <c r="J49"/>
  <c r="K49"/>
  <c r="L49"/>
  <c r="I50"/>
  <c r="J50"/>
  <c r="K50"/>
  <c r="L50"/>
  <c r="I51"/>
  <c r="J51"/>
  <c r="K51"/>
  <c r="L51"/>
  <c r="I52"/>
  <c r="J52"/>
  <c r="K52"/>
  <c r="L52"/>
  <c r="I53"/>
  <c r="J53"/>
  <c r="K53"/>
  <c r="L53"/>
  <c r="I54"/>
  <c r="J54"/>
  <c r="K54"/>
  <c r="L54"/>
  <c r="I55"/>
  <c r="J55"/>
  <c r="K55"/>
  <c r="L55"/>
  <c r="I56"/>
  <c r="J56"/>
  <c r="K56"/>
  <c r="L56"/>
  <c r="I57"/>
  <c r="J57"/>
  <c r="K57"/>
  <c r="L57"/>
  <c r="I58"/>
  <c r="J58"/>
  <c r="K58"/>
  <c r="L58"/>
  <c r="I59"/>
  <c r="J59"/>
  <c r="K59"/>
  <c r="L59"/>
  <c r="I60"/>
  <c r="J60"/>
  <c r="K60"/>
  <c r="L60"/>
  <c r="I61"/>
  <c r="J61"/>
  <c r="K61"/>
  <c r="L61"/>
  <c r="I62"/>
  <c r="J62"/>
  <c r="K62"/>
  <c r="L62"/>
  <c r="I63"/>
  <c r="J63"/>
  <c r="K63"/>
  <c r="L63"/>
  <c r="I64"/>
  <c r="J64"/>
  <c r="K64"/>
  <c r="L64"/>
  <c r="I65"/>
  <c r="J65"/>
  <c r="K65"/>
  <c r="L65"/>
  <c r="I66"/>
  <c r="J66"/>
  <c r="K66"/>
  <c r="L66"/>
  <c r="I67"/>
  <c r="J67"/>
  <c r="K67"/>
  <c r="L67"/>
  <c r="I68"/>
  <c r="J68"/>
  <c r="K68"/>
  <c r="L68"/>
  <c r="I69"/>
  <c r="J69"/>
  <c r="K69"/>
  <c r="L69"/>
  <c r="I70"/>
  <c r="J70"/>
  <c r="K70"/>
  <c r="L70"/>
  <c r="I71"/>
  <c r="J71"/>
  <c r="K71"/>
  <c r="L71"/>
  <c r="I72"/>
  <c r="J72"/>
  <c r="K72"/>
  <c r="L72"/>
  <c r="I73"/>
  <c r="J73"/>
  <c r="K73"/>
  <c r="L73"/>
  <c r="I74"/>
  <c r="J74"/>
  <c r="K74"/>
  <c r="L74"/>
  <c r="I75"/>
  <c r="J75"/>
  <c r="K75"/>
  <c r="L75"/>
  <c r="I76"/>
  <c r="J76"/>
  <c r="K76"/>
  <c r="L76"/>
  <c r="I77"/>
  <c r="J77"/>
  <c r="K77"/>
  <c r="L77"/>
  <c r="I78"/>
  <c r="J78"/>
  <c r="K78"/>
  <c r="L78"/>
  <c r="I79"/>
  <c r="J79"/>
  <c r="K79"/>
  <c r="L79"/>
  <c r="I80"/>
  <c r="J80"/>
  <c r="K80"/>
  <c r="L80"/>
  <c r="I81"/>
  <c r="J81"/>
  <c r="K81"/>
  <c r="L81"/>
  <c r="I82"/>
  <c r="J82"/>
  <c r="K82"/>
  <c r="L82"/>
  <c r="I83"/>
  <c r="J83"/>
  <c r="K83"/>
  <c r="L83"/>
  <c r="I84"/>
  <c r="J84"/>
  <c r="K84"/>
  <c r="L84"/>
  <c r="I85"/>
  <c r="J85"/>
  <c r="K85"/>
  <c r="L85"/>
  <c r="I86"/>
  <c r="J86"/>
  <c r="K86"/>
  <c r="L86"/>
  <c r="I87"/>
  <c r="J87"/>
  <c r="K87"/>
  <c r="L87"/>
  <c r="I88"/>
  <c r="J88"/>
  <c r="K88"/>
  <c r="L88"/>
  <c r="I89"/>
  <c r="J89"/>
  <c r="K89"/>
  <c r="L89"/>
  <c r="I90"/>
  <c r="J90"/>
  <c r="K90"/>
  <c r="L90"/>
  <c r="I91"/>
  <c r="J91"/>
  <c r="K91"/>
  <c r="L91"/>
  <c r="I92"/>
  <c r="J92"/>
  <c r="K92"/>
  <c r="L92"/>
  <c r="I93"/>
  <c r="J93"/>
  <c r="K93"/>
  <c r="L93"/>
  <c r="I94"/>
  <c r="J94"/>
  <c r="K94"/>
  <c r="L94"/>
  <c r="I95"/>
  <c r="J95"/>
  <c r="K95"/>
  <c r="L95"/>
  <c r="I96"/>
  <c r="J96"/>
  <c r="K96"/>
  <c r="L96"/>
  <c r="I97"/>
  <c r="J97"/>
  <c r="K97"/>
  <c r="L97"/>
  <c r="I98"/>
  <c r="J98"/>
  <c r="K98"/>
  <c r="L98"/>
  <c r="I99"/>
  <c r="J99"/>
  <c r="K99"/>
  <c r="L99"/>
  <c r="I100"/>
  <c r="J100"/>
  <c r="K100"/>
  <c r="L100"/>
  <c r="I101"/>
  <c r="J101"/>
  <c r="K101"/>
  <c r="L101"/>
  <c r="I102"/>
  <c r="J102"/>
  <c r="K102"/>
  <c r="L102"/>
  <c r="I103"/>
  <c r="J103"/>
  <c r="K103"/>
  <c r="L103"/>
  <c r="I104"/>
  <c r="J104"/>
  <c r="K104"/>
  <c r="L104"/>
  <c r="I105"/>
  <c r="J105"/>
  <c r="K105"/>
  <c r="L105"/>
  <c r="I106"/>
  <c r="J106"/>
  <c r="K106"/>
  <c r="L106"/>
  <c r="I107"/>
  <c r="J107"/>
  <c r="K107"/>
  <c r="L107"/>
  <c r="I108"/>
  <c r="J108"/>
  <c r="K108"/>
  <c r="L108"/>
  <c r="I109"/>
  <c r="J109"/>
  <c r="K109"/>
  <c r="L109"/>
  <c r="I110"/>
  <c r="J110"/>
  <c r="K110"/>
  <c r="L110"/>
  <c r="I111"/>
  <c r="J111"/>
  <c r="K111"/>
  <c r="L111"/>
  <c r="AI37"/>
  <c r="AJ37"/>
  <c r="AK37"/>
  <c r="AL37"/>
  <c r="AI38"/>
  <c r="AJ38"/>
  <c r="AK38"/>
  <c r="AL38"/>
  <c r="AI39"/>
  <c r="AJ39"/>
  <c r="AK39"/>
  <c r="AL39"/>
  <c r="AI40"/>
  <c r="AJ40"/>
  <c r="AK40"/>
  <c r="AL40"/>
  <c r="AI41"/>
  <c r="AJ41"/>
  <c r="AK41"/>
  <c r="AL41"/>
  <c r="AI42"/>
  <c r="AJ42"/>
  <c r="AK42"/>
  <c r="AL42"/>
  <c r="AI43"/>
  <c r="AJ43"/>
  <c r="AK43"/>
  <c r="AL43"/>
  <c r="AI44"/>
  <c r="AJ44"/>
  <c r="AK44"/>
  <c r="AL44"/>
  <c r="AI45"/>
  <c r="AJ45"/>
  <c r="AK45"/>
  <c r="AL45"/>
  <c r="AI46"/>
  <c r="AJ46"/>
  <c r="AK46"/>
  <c r="AL46"/>
  <c r="AI47"/>
  <c r="AJ47"/>
  <c r="AK47"/>
  <c r="AL47"/>
  <c r="AI48"/>
  <c r="AJ48"/>
  <c r="AK48"/>
  <c r="AL48"/>
  <c r="AI49"/>
  <c r="AJ49"/>
  <c r="AK49"/>
  <c r="AL49"/>
  <c r="AI50"/>
  <c r="AJ50"/>
  <c r="AK50"/>
  <c r="AL50"/>
  <c r="AI51"/>
  <c r="AJ51"/>
  <c r="AK51"/>
  <c r="AL51"/>
  <c r="AI52"/>
  <c r="AJ52"/>
  <c r="AK52"/>
  <c r="AL52"/>
  <c r="AI53"/>
  <c r="AJ53"/>
  <c r="AK53"/>
  <c r="AL53"/>
  <c r="AI54"/>
  <c r="AJ54"/>
  <c r="AK54"/>
  <c r="AL54"/>
  <c r="AI55"/>
  <c r="AJ55"/>
  <c r="AK55"/>
  <c r="AL55"/>
  <c r="AI56"/>
  <c r="AJ56"/>
  <c r="AK56"/>
  <c r="AL56"/>
  <c r="AI57"/>
  <c r="AJ57"/>
  <c r="AK57"/>
  <c r="AL57"/>
  <c r="AI58"/>
  <c r="AJ58"/>
  <c r="AK58"/>
  <c r="AL58"/>
  <c r="AI59"/>
  <c r="AJ59"/>
  <c r="AK59"/>
  <c r="AL59"/>
  <c r="AI60"/>
  <c r="AJ60"/>
  <c r="AK60"/>
  <c r="AL60"/>
  <c r="AI61"/>
  <c r="AJ61"/>
  <c r="AK61"/>
  <c r="AL61"/>
  <c r="AI62"/>
  <c r="AJ62"/>
  <c r="AK62"/>
  <c r="AL62"/>
  <c r="AI63"/>
  <c r="AJ63"/>
  <c r="AK63"/>
  <c r="AL63"/>
  <c r="AI64"/>
  <c r="AJ64"/>
  <c r="AK64"/>
  <c r="AL64"/>
  <c r="AI65"/>
  <c r="AJ65"/>
  <c r="AK65"/>
  <c r="AL65"/>
  <c r="AI66"/>
  <c r="AJ66"/>
  <c r="AK66"/>
  <c r="AL66"/>
  <c r="AI67"/>
  <c r="AJ67"/>
  <c r="AK67"/>
  <c r="AL67"/>
  <c r="AI68"/>
  <c r="AJ68"/>
  <c r="AK68"/>
  <c r="AL68"/>
  <c r="AI69"/>
  <c r="AJ69"/>
  <c r="AK69"/>
  <c r="AL69"/>
  <c r="AI70"/>
  <c r="AJ70"/>
  <c r="AK70"/>
  <c r="AL70"/>
  <c r="AI71"/>
  <c r="AJ71"/>
  <c r="AK71"/>
  <c r="AL71"/>
  <c r="AI72"/>
  <c r="AJ72"/>
  <c r="AK72"/>
  <c r="AL72"/>
  <c r="AI73"/>
  <c r="AJ73"/>
  <c r="AK73"/>
  <c r="AL73"/>
  <c r="AI74"/>
  <c r="AJ74"/>
  <c r="AK74"/>
  <c r="AL74"/>
  <c r="AI75"/>
  <c r="AJ75"/>
  <c r="AK75"/>
  <c r="AL75"/>
  <c r="AI76"/>
  <c r="AJ76"/>
  <c r="AK76"/>
  <c r="AL76"/>
  <c r="AI77"/>
  <c r="AJ77"/>
  <c r="AK77"/>
  <c r="AL77"/>
  <c r="AI78"/>
  <c r="AJ78"/>
  <c r="AK78"/>
  <c r="AL78"/>
  <c r="AI79"/>
  <c r="AJ79"/>
  <c r="AK79"/>
  <c r="AL79"/>
  <c r="AI80"/>
  <c r="AJ80"/>
  <c r="AK80"/>
  <c r="AL80"/>
  <c r="AI81"/>
  <c r="AJ81"/>
  <c r="AK81"/>
  <c r="AL81"/>
  <c r="AI82"/>
  <c r="AJ82"/>
  <c r="AK82"/>
  <c r="AL82"/>
  <c r="AI83"/>
  <c r="AJ83"/>
  <c r="AK83"/>
  <c r="AL83"/>
  <c r="AI84"/>
  <c r="AJ84"/>
  <c r="AK84"/>
  <c r="AL84"/>
  <c r="AI85"/>
  <c r="AJ85"/>
  <c r="AK85"/>
  <c r="AL85"/>
  <c r="AI86"/>
  <c r="AJ86"/>
  <c r="AK86"/>
  <c r="AL86"/>
  <c r="AI87"/>
  <c r="AJ87"/>
  <c r="AK87"/>
  <c r="AL87"/>
  <c r="AI88"/>
  <c r="AJ88"/>
  <c r="AK88"/>
  <c r="AL88"/>
  <c r="AI89"/>
  <c r="AJ89"/>
  <c r="AK89"/>
  <c r="AL89"/>
  <c r="AI90"/>
  <c r="AJ90"/>
  <c r="AK90"/>
  <c r="AL90"/>
  <c r="AI91"/>
  <c r="AJ91"/>
  <c r="AK91"/>
  <c r="AL91"/>
  <c r="AI92"/>
  <c r="AJ92"/>
  <c r="AK92"/>
  <c r="AL92"/>
  <c r="AI93"/>
  <c r="AJ93"/>
  <c r="AK93"/>
  <c r="AL93"/>
  <c r="AI94"/>
  <c r="AJ94"/>
  <c r="AK94"/>
  <c r="AL94"/>
  <c r="AI95"/>
  <c r="AJ95"/>
  <c r="AK95"/>
  <c r="AL95"/>
  <c r="AI96"/>
  <c r="AJ96"/>
  <c r="AK96"/>
  <c r="AL96"/>
  <c r="AI97"/>
  <c r="AJ97"/>
  <c r="AK97"/>
  <c r="AL97"/>
  <c r="AI98"/>
  <c r="AJ98"/>
  <c r="AK98"/>
  <c r="AL98"/>
  <c r="AI99"/>
  <c r="AJ99"/>
  <c r="AK99"/>
  <c r="AL99"/>
  <c r="AI100"/>
  <c r="AJ100"/>
  <c r="AK100"/>
  <c r="AL100"/>
  <c r="AI101"/>
  <c r="AJ101"/>
  <c r="AK101"/>
  <c r="AL101"/>
  <c r="AI102"/>
  <c r="AJ102"/>
  <c r="AK102"/>
  <c r="AL102"/>
  <c r="AI103"/>
  <c r="AJ103"/>
  <c r="AK103"/>
  <c r="AL103"/>
  <c r="AI104"/>
  <c r="AJ104"/>
  <c r="AK104"/>
  <c r="AL104"/>
  <c r="AI105"/>
  <c r="AJ105"/>
  <c r="AK105"/>
  <c r="AL105"/>
  <c r="AI106"/>
  <c r="AJ106"/>
  <c r="AK106"/>
  <c r="AL106"/>
  <c r="AI107"/>
  <c r="AJ107"/>
  <c r="AK107"/>
  <c r="AL107"/>
  <c r="AI108"/>
  <c r="AJ108"/>
  <c r="AK108"/>
  <c r="AL108"/>
  <c r="AI109"/>
  <c r="AJ109"/>
  <c r="AK109"/>
  <c r="AL109"/>
  <c r="AI110"/>
  <c r="AJ110"/>
  <c r="AK110"/>
  <c r="AL110"/>
  <c r="AI111"/>
  <c r="AJ111"/>
  <c r="AK111"/>
  <c r="AL111"/>
  <c r="AI21"/>
  <c r="AJ21"/>
  <c r="AK21"/>
  <c r="AL21"/>
  <c r="AI22"/>
  <c r="AJ22"/>
  <c r="AK22"/>
  <c r="AL22"/>
  <c r="AI23"/>
  <c r="AJ23"/>
  <c r="AK23"/>
  <c r="AL23"/>
  <c r="AI24"/>
  <c r="AJ24"/>
  <c r="AK24"/>
  <c r="AL24"/>
  <c r="AI25"/>
  <c r="AJ25"/>
  <c r="AK25"/>
  <c r="AL25"/>
  <c r="AI26"/>
  <c r="AJ26"/>
  <c r="AK26"/>
  <c r="AL26"/>
  <c r="AI27"/>
  <c r="AJ27"/>
  <c r="AK27"/>
  <c r="AL27"/>
  <c r="AI28"/>
  <c r="AJ28"/>
  <c r="AK28"/>
  <c r="AL28"/>
  <c r="AI29"/>
  <c r="AJ29"/>
  <c r="AK29"/>
  <c r="AL29"/>
  <c r="AI30"/>
  <c r="AJ30"/>
  <c r="AK30"/>
  <c r="AL30"/>
  <c r="AI31"/>
  <c r="AJ31"/>
  <c r="AK31"/>
  <c r="AL31"/>
  <c r="AI32"/>
  <c r="AJ32"/>
  <c r="AK32"/>
  <c r="AL32"/>
  <c r="AI33"/>
  <c r="AJ33"/>
  <c r="AK33"/>
  <c r="AL33"/>
  <c r="AI34"/>
  <c r="AJ34"/>
  <c r="AK34"/>
  <c r="AL34"/>
  <c r="AI35"/>
  <c r="AJ35"/>
  <c r="AK35"/>
  <c r="AL35"/>
  <c r="AI36"/>
  <c r="AJ36"/>
  <c r="AK36"/>
  <c r="AL36"/>
  <c r="AI20"/>
  <c r="AJ20"/>
  <c r="AK20"/>
  <c r="AL20"/>
  <c r="AI8"/>
  <c r="AJ8"/>
  <c r="AK8"/>
  <c r="AL8"/>
  <c r="AI9"/>
  <c r="AJ9"/>
  <c r="AK9"/>
  <c r="AL9"/>
  <c r="AI10"/>
  <c r="AJ10"/>
  <c r="AK10"/>
  <c r="AL10"/>
  <c r="AI11"/>
  <c r="AJ11"/>
  <c r="AK11"/>
  <c r="AL11"/>
  <c r="AI12"/>
  <c r="AJ12"/>
  <c r="AK12"/>
  <c r="AL12"/>
  <c r="AI13"/>
  <c r="AJ13"/>
  <c r="AK13"/>
  <c r="AL13"/>
  <c r="AI14"/>
  <c r="AJ14"/>
  <c r="AK14"/>
  <c r="AL14"/>
  <c r="AI15"/>
  <c r="AJ15"/>
  <c r="AK15"/>
  <c r="AL15"/>
  <c r="AI16"/>
  <c r="AJ16"/>
  <c r="AK16"/>
  <c r="AL16"/>
  <c r="AI17"/>
  <c r="AJ17"/>
  <c r="AK17"/>
  <c r="AL17"/>
  <c r="AI18"/>
  <c r="AJ18"/>
  <c r="AK18"/>
  <c r="AL18"/>
  <c r="AI19"/>
  <c r="AJ19"/>
  <c r="AK19"/>
  <c r="AL19"/>
  <c r="AI7"/>
  <c r="AJ7"/>
  <c r="AK7"/>
  <c r="AL7"/>
  <c r="AL6"/>
  <c r="AK6"/>
  <c r="AJ6"/>
  <c r="AI6"/>
  <c r="G113"/>
  <c r="F113"/>
  <c r="E113"/>
  <c r="D113"/>
  <c r="C113"/>
  <c r="AD113"/>
  <c r="E4" i="2"/>
  <c r="E11"/>
  <c r="AC113" i="4"/>
  <c r="D4" i="2"/>
  <c r="D11"/>
  <c r="AB113" i="4"/>
  <c r="C4" i="2"/>
  <c r="C11"/>
  <c r="AA113" i="4"/>
  <c r="B4" i="2"/>
  <c r="B11"/>
  <c r="H4" i="1"/>
  <c r="H2" i="4"/>
  <c r="H13" i="1"/>
  <c r="L80" i="2"/>
  <c r="H14" i="1"/>
  <c r="H8"/>
</calcChain>
</file>

<file path=xl/sharedStrings.xml><?xml version="1.0" encoding="utf-8"?>
<sst xmlns="http://schemas.openxmlformats.org/spreadsheetml/2006/main" count="298" uniqueCount="239">
  <si>
    <t>Nagykanizsa</t>
  </si>
  <si>
    <t>Zala megye 3. vk.</t>
  </si>
  <si>
    <t>Keszthely</t>
  </si>
  <si>
    <t>Zala megye 2. vk.</t>
  </si>
  <si>
    <t>Zalaegerszeg</t>
  </si>
  <si>
    <t>Zala megye 1. vk.</t>
  </si>
  <si>
    <t>Pápa</t>
  </si>
  <si>
    <t>Veszprém megye 4. vk.</t>
  </si>
  <si>
    <t>Tapolca</t>
  </si>
  <si>
    <t>Veszprém megye 3. vk.</t>
  </si>
  <si>
    <t>Balatonfüred</t>
  </si>
  <si>
    <t>Veszprém megye 2. vk.</t>
  </si>
  <si>
    <t>Veszprém</t>
  </si>
  <si>
    <t>Veszprém megye 1. vk.</t>
  </si>
  <si>
    <t>Körmend</t>
  </si>
  <si>
    <t>Vas megye 3. vk.</t>
  </si>
  <si>
    <t>Sárvár</t>
  </si>
  <si>
    <t>Vas megye 2. vk.</t>
  </si>
  <si>
    <t>Szombathely</t>
  </si>
  <si>
    <t>Vas megye 1. vk.</t>
  </si>
  <si>
    <t>Paks</t>
  </si>
  <si>
    <t>Tolna megye 3. vk.</t>
  </si>
  <si>
    <t>Dombóvár</t>
  </si>
  <si>
    <t>Tolna megye 2. vk.</t>
  </si>
  <si>
    <t>Szekszárd</t>
  </si>
  <si>
    <t>Tolna megye 1. vk.</t>
  </si>
  <si>
    <t>Nyírbátor</t>
  </si>
  <si>
    <t>Szabolcs-Szatmár-Bereg megye 6. vk.</t>
  </si>
  <si>
    <t>Mátészalka</t>
  </si>
  <si>
    <t>Szabolcs-Szatmár-Bereg megye 5. vk.</t>
  </si>
  <si>
    <t>Vásárosnamény</t>
  </si>
  <si>
    <t>Szabolcs-Szatmár-Bereg megye 4. vk.</t>
  </si>
  <si>
    <t>Kisvárda</t>
  </si>
  <si>
    <t>Szabolcs-Szatmár-Bereg megye 3. vk.</t>
  </si>
  <si>
    <t>Nyíregyháza</t>
  </si>
  <si>
    <t>Szabolcs-Szatmár-Bereg megye 2. vk.</t>
  </si>
  <si>
    <t>Szabolcs-Szatmár-Bereg megye 1. vk.</t>
  </si>
  <si>
    <t>Siófok</t>
  </si>
  <si>
    <t>Somogy megye 4. vk.</t>
  </si>
  <si>
    <t>Marcali</t>
  </si>
  <si>
    <t>Somogy megye 3. vk.</t>
  </si>
  <si>
    <t>Barcs</t>
  </si>
  <si>
    <t>Somogy megye 2. vk.</t>
  </si>
  <si>
    <t>Kaposvár</t>
  </si>
  <si>
    <t>Somogy megye 1. vk.</t>
  </si>
  <si>
    <t>Cegléd</t>
  </si>
  <si>
    <t>Pest megye 12. vk.</t>
  </si>
  <si>
    <t>Ráckeve</t>
  </si>
  <si>
    <t>Pest megye 11. vk.</t>
  </si>
  <si>
    <t>Monor</t>
  </si>
  <si>
    <t>Pest megye 10. vk.</t>
  </si>
  <si>
    <t>Nagykáta</t>
  </si>
  <si>
    <t>Pest megye 9. vk.</t>
  </si>
  <si>
    <t>Szigetszentmiklós</t>
  </si>
  <si>
    <t>Pest megye 8. vk.</t>
  </si>
  <si>
    <t>Vecsés</t>
  </si>
  <si>
    <t>Pest megye 7. vk.</t>
  </si>
  <si>
    <t>Gödöllő</t>
  </si>
  <si>
    <t>Pest megye 6. vk.</t>
  </si>
  <si>
    <t>Dunakeszi</t>
  </si>
  <si>
    <t>Pest megye 5. vk.</t>
  </si>
  <si>
    <t>Vác</t>
  </si>
  <si>
    <t>Pest megye 4. vk.</t>
  </si>
  <si>
    <t>Szentendre</t>
  </si>
  <si>
    <t>Pest megye 3. vk.</t>
  </si>
  <si>
    <t>Budaörs</t>
  </si>
  <si>
    <t>Pest megye 2. vk.</t>
  </si>
  <si>
    <t>Érd</t>
  </si>
  <si>
    <t>Pest megye 1. vk.</t>
  </si>
  <si>
    <t>Balassagyarmat</t>
  </si>
  <si>
    <t>Nógrád megye 2. vk.</t>
  </si>
  <si>
    <t>Salgótarján</t>
  </si>
  <si>
    <t>Nógrád megye 1. vk.</t>
  </si>
  <si>
    <t>Kisbér</t>
  </si>
  <si>
    <t>Komárom-Esztergom megye 3. vk.</t>
  </si>
  <si>
    <t>Esztergom</t>
  </si>
  <si>
    <t>Komárom-Esztergom megye 2. vk.</t>
  </si>
  <si>
    <t>Tatabánya</t>
  </si>
  <si>
    <t>Komárom-Esztergom megye 1. vk.</t>
  </si>
  <si>
    <t>Törökszentmiklós</t>
  </si>
  <si>
    <t>Jász-Nagykun-Szolnok megye 4. vk.</t>
  </si>
  <si>
    <t>Karcag</t>
  </si>
  <si>
    <t>Jász-Nagykun-Szolnok megye 3. vk.</t>
  </si>
  <si>
    <t>Jászberény</t>
  </si>
  <si>
    <t>Jász-Nagykun-Szolnok megye 2. vk.</t>
  </si>
  <si>
    <t>Szolnok</t>
  </si>
  <si>
    <t>Jász-Nagykun-Szolnok megye 1. vk.</t>
  </si>
  <si>
    <t>Hatvan</t>
  </si>
  <si>
    <t>Heves megye 3. vk.</t>
  </si>
  <si>
    <t>Gyöngyös</t>
  </si>
  <si>
    <t>Heves megye 2. vk.</t>
  </si>
  <si>
    <t>Eger</t>
  </si>
  <si>
    <t>Heves megye 1. vk.</t>
  </si>
  <si>
    <t>Hajdúböszörmény</t>
  </si>
  <si>
    <t>Hajdú-Bihar megye 6. vk.</t>
  </si>
  <si>
    <t>Hajdúszoboszló</t>
  </si>
  <si>
    <t>Hajdú-Bihar megye 5. vk.</t>
  </si>
  <si>
    <t>Berettyóújfalu</t>
  </si>
  <si>
    <t>Hajdú-Bihar megye 4. vk.</t>
  </si>
  <si>
    <t>Debrecen</t>
  </si>
  <si>
    <t>Hajdú-Bihar megye 3. vk.</t>
  </si>
  <si>
    <t>Hajdú-Bihar megye 2. vk.</t>
  </si>
  <si>
    <t>Hajdú-Bihar megye 1. vk.</t>
  </si>
  <si>
    <t>Mosonmagyaróvár</t>
  </si>
  <si>
    <t>Győr-Moson-Sopron megye 5. vk.</t>
  </si>
  <si>
    <t>Sopron</t>
  </si>
  <si>
    <t>Győr-Moson-Sopron megye 4. vk.</t>
  </si>
  <si>
    <t>Csorna</t>
  </si>
  <si>
    <t>Győr-Moson-Sopron megye 3. vk.</t>
  </si>
  <si>
    <t>Győr</t>
  </si>
  <si>
    <t>Győr-Moson-Sopron megye 2. vk.</t>
  </si>
  <si>
    <t>Győr-Moson-Sopron megye 1. vk.</t>
  </si>
  <si>
    <t>Sárbogárd</t>
  </si>
  <si>
    <t>Fejér megye 5. vk.</t>
  </si>
  <si>
    <t>Dunaújváros</t>
  </si>
  <si>
    <t>Fejér megye 4. vk.</t>
  </si>
  <si>
    <t>Bicske</t>
  </si>
  <si>
    <t>Fejér megye 3. vk.</t>
  </si>
  <si>
    <t>Székesfehérvár</t>
  </si>
  <si>
    <t>Fejér megye 2. vk.</t>
  </si>
  <si>
    <t>Fejér megye 1. vk.</t>
  </si>
  <si>
    <t>Hódmezővásárhely</t>
  </si>
  <si>
    <t>Csongrád megye 4. vk.</t>
  </si>
  <si>
    <t>Szentes</t>
  </si>
  <si>
    <t>Csongrád megye 3. vk.</t>
  </si>
  <si>
    <t>Szeged</t>
  </si>
  <si>
    <t>Csongrád megye 2. vk.</t>
  </si>
  <si>
    <t>Csongrád megye 1. vk.</t>
  </si>
  <si>
    <t>XXII. kerület</t>
  </si>
  <si>
    <t>Budapest 18. vk.</t>
  </si>
  <si>
    <t>XXI. kerület</t>
  </si>
  <si>
    <t>Budapest 17. vk.</t>
  </si>
  <si>
    <t>XX. kerület</t>
  </si>
  <si>
    <t>Budapest 16. vk.</t>
  </si>
  <si>
    <t>XVIII. kerület</t>
  </si>
  <si>
    <t>Budapest 15. vk.</t>
  </si>
  <si>
    <t>XVII. kerület</t>
  </si>
  <si>
    <t>Budapest 14. vk.</t>
  </si>
  <si>
    <t>XVI. kerület</t>
  </si>
  <si>
    <t>Budapest 13. vk.</t>
  </si>
  <si>
    <t>XV. kerület</t>
  </si>
  <si>
    <t>Budapest 12. vk.</t>
  </si>
  <si>
    <t>IV. kerület</t>
  </si>
  <si>
    <t>Budapest 11. vk.</t>
  </si>
  <si>
    <t>III. kerület</t>
  </si>
  <si>
    <t>Budapest 10. vk.</t>
  </si>
  <si>
    <t>X. kerület</t>
  </si>
  <si>
    <t>Budapest 9. vk.</t>
  </si>
  <si>
    <t>XIV. kerület</t>
  </si>
  <si>
    <t>Budapest 8. vk.</t>
  </si>
  <si>
    <t>XIII. kerület</t>
  </si>
  <si>
    <t>Budapest 7. vk.</t>
  </si>
  <si>
    <t>VIII. kerület</t>
  </si>
  <si>
    <t>Budapest 6. vk.</t>
  </si>
  <si>
    <t>VII. kerület</t>
  </si>
  <si>
    <t>Budapest 5. vk.</t>
  </si>
  <si>
    <t>II. kerület</t>
  </si>
  <si>
    <t>Budapest 4. vk.</t>
  </si>
  <si>
    <t>XII. kerület</t>
  </si>
  <si>
    <t>Budapest 3. vk.</t>
  </si>
  <si>
    <t>XI. kerület</t>
  </si>
  <si>
    <t>Budapest 2. vk.</t>
  </si>
  <si>
    <t>V. kerület</t>
  </si>
  <si>
    <t>Budapest 1. vk.</t>
  </si>
  <si>
    <t>Orosháza</t>
  </si>
  <si>
    <t>Békés megye 4. vk.</t>
  </si>
  <si>
    <t>Gyula</t>
  </si>
  <si>
    <t>Békés megye 3. vk.</t>
  </si>
  <si>
    <t>Békés</t>
  </si>
  <si>
    <t>Békés megye 2. vk.</t>
  </si>
  <si>
    <t>Békéscsaba</t>
  </si>
  <si>
    <t>Békés megye 1. vk.</t>
  </si>
  <si>
    <t>Mezőkövesd</t>
  </si>
  <si>
    <t>Borsod-Abaúj-Zemplén megye 7. vk.</t>
  </si>
  <si>
    <t>Tiszaújváros</t>
  </si>
  <si>
    <t>Borsod-Abaúj-Zemplén megye 6. vk.</t>
  </si>
  <si>
    <t>Sátoraljaújhely</t>
  </si>
  <si>
    <t>Borsod-Abaúj-Zemplén megye 5. vk.</t>
  </si>
  <si>
    <t>Sajószentpéter</t>
  </si>
  <si>
    <t>Borsod-Abaúj-Zemplén megye 4. vk.</t>
  </si>
  <si>
    <t>Ózd</t>
  </si>
  <si>
    <t>Borsod-Abaúj-Zemplén megye 3. vk.</t>
  </si>
  <si>
    <t>Miskolc</t>
  </si>
  <si>
    <t>Borsod-Abaúj-Zemplén megye 2. vk.</t>
  </si>
  <si>
    <t>Borsod-Abaúj-Zemplén megye 1. vk.</t>
  </si>
  <si>
    <t>Szigetvár</t>
  </si>
  <si>
    <t>Baranya megye 4. vk.</t>
  </si>
  <si>
    <t>Mohács</t>
  </si>
  <si>
    <t>Baranya megye 3. vk.</t>
  </si>
  <si>
    <t>Pécs</t>
  </si>
  <si>
    <t>Baranya megye 2. vk.</t>
  </si>
  <si>
    <t>Baranya megye 1. vk.</t>
  </si>
  <si>
    <t>Baja</t>
  </si>
  <si>
    <t>Bács-Kiskun megye 6. vk.</t>
  </si>
  <si>
    <t>Kiskunhalas</t>
  </si>
  <si>
    <t>Bács-Kiskun megye 5. vk.</t>
  </si>
  <si>
    <t>Kiskunfélegyháza</t>
  </si>
  <si>
    <t>Bács-Kiskun megye 4. vk.</t>
  </si>
  <si>
    <t>Kiskőrös</t>
  </si>
  <si>
    <t>Bács-Kiskun megye 3. vk.</t>
  </si>
  <si>
    <t>Kecskemét</t>
  </si>
  <si>
    <t>Bács-Kiskun megye 2. vk.</t>
  </si>
  <si>
    <t>Bács-Kiskun megye 1. vk.</t>
  </si>
  <si>
    <t>Körzetközpont</t>
  </si>
  <si>
    <t>Választókerület</t>
  </si>
  <si>
    <t>MSZP</t>
  </si>
  <si>
    <t>Fidesz</t>
  </si>
  <si>
    <t>Jobbik</t>
  </si>
  <si>
    <t>LMP</t>
  </si>
  <si>
    <t>legkisebb még épp mandátumot eredményező</t>
  </si>
  <si>
    <t>összesen</t>
  </si>
  <si>
    <t>feltételezett mandátumarány (%)*</t>
  </si>
  <si>
    <t>* határon túli szavazatok és kisebbségi mandátumok nélkül</t>
  </si>
  <si>
    <t>feltételezett egyéni mandátumszám*</t>
  </si>
  <si>
    <t>feltételezett listás mandátumszám*</t>
  </si>
  <si>
    <t>Összes érv. szavazat</t>
  </si>
  <si>
    <t>súlyozott szavazatarány</t>
  </si>
  <si>
    <t>győztes (súlyozott) szavazataránya</t>
  </si>
  <si>
    <t>győztes</t>
  </si>
  <si>
    <t>segéd</t>
  </si>
  <si>
    <t>második helyezett (súlyozott) szavazataránya</t>
  </si>
  <si>
    <t>győzteskompenzáció nélkül</t>
  </si>
  <si>
    <t>győzteskompenzációval együtt</t>
  </si>
  <si>
    <t>Tóredékszavazatok</t>
  </si>
  <si>
    <t>Töredékszavazatok győzteskompenzáció nélkül</t>
  </si>
  <si>
    <t>Töredékszavazatok győzteskompenzációval</t>
  </si>
  <si>
    <t>országos listás szavazatok</t>
  </si>
  <si>
    <t>össz listás szavazatok - győzteskompenzációval</t>
  </si>
  <si>
    <t>össz listás szavazatok - győzteskompenzáció nélkül</t>
  </si>
  <si>
    <t>Ennyi mandátumot lehet még kiosztani:</t>
  </si>
  <si>
    <t>D'Hondt-módszer:</t>
  </si>
  <si>
    <t>feltételezett összmandátumszám*</t>
  </si>
  <si>
    <t>feltételezett szavazatarány (%)*</t>
  </si>
  <si>
    <t>Listás mandátumok:</t>
  </si>
  <si>
    <t>Ötszázalékos küszöböt átlépte-e</t>
  </si>
  <si>
    <t>2006-os szavazatszám</t>
  </si>
  <si>
    <t>2006-os szavazatarány</t>
  </si>
  <si>
    <t>mostani / 2006-os szavazatarány</t>
  </si>
  <si>
    <t>Jobbik helyén a 2006-os MIÉP-Jobbik,
LMP helyén a 2006-os SZDSZ.
A 2006-os MDF-adatok nincsenek benne.</t>
  </si>
</sst>
</file>

<file path=xl/styles.xml><?xml version="1.0" encoding="utf-8"?>
<styleSheet xmlns="http://schemas.openxmlformats.org/spreadsheetml/2006/main">
  <numFmts count="1">
    <numFmt numFmtId="41" formatCode="_-* #,##0\ _F_t_-;\-* #,##0\ _F_t_-;_-* &quot;-&quot;\ _F_t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6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41" fontId="0" fillId="0" borderId="0" xfId="0" applyNumberFormat="1" applyFont="1"/>
    <xf numFmtId="3" fontId="4" fillId="0" borderId="0" xfId="1" applyNumberFormat="1" applyFont="1"/>
    <xf numFmtId="0" fontId="4" fillId="0" borderId="0" xfId="0" applyFont="1"/>
    <xf numFmtId="0" fontId="4" fillId="0" borderId="0" xfId="1" applyFont="1"/>
    <xf numFmtId="0" fontId="6" fillId="0" borderId="0" xfId="1" applyFont="1"/>
    <xf numFmtId="0" fontId="6" fillId="0" borderId="0" xfId="1" applyFont="1" applyFill="1"/>
    <xf numFmtId="0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0" xfId="1" applyNumberFormat="1" applyFont="1" applyFill="1"/>
    <xf numFmtId="0" fontId="4" fillId="0" borderId="0" xfId="1" applyFont="1" applyFill="1"/>
    <xf numFmtId="37" fontId="4" fillId="0" borderId="0" xfId="1" applyNumberFormat="1" applyFont="1"/>
    <xf numFmtId="3" fontId="7" fillId="0" borderId="0" xfId="1" applyNumberFormat="1" applyFont="1"/>
    <xf numFmtId="0" fontId="0" fillId="2" borderId="0" xfId="0" applyFont="1" applyFill="1"/>
    <xf numFmtId="2" fontId="0" fillId="2" borderId="0" xfId="0" applyNumberFormat="1" applyFont="1" applyFill="1"/>
    <xf numFmtId="1" fontId="0" fillId="0" borderId="0" xfId="0" applyNumberFormat="1" applyFont="1"/>
    <xf numFmtId="3" fontId="7" fillId="0" borderId="0" xfId="1" applyNumberFormat="1" applyFont="1" applyFill="1"/>
    <xf numFmtId="0" fontId="0" fillId="0" borderId="0" xfId="0" applyFont="1" applyFill="1"/>
    <xf numFmtId="0" fontId="0" fillId="0" borderId="0" xfId="0" applyFont="1" applyAlignment="1"/>
    <xf numFmtId="3" fontId="6" fillId="0" borderId="1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3" fontId="6" fillId="3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10" fontId="4" fillId="0" borderId="4" xfId="1" applyNumberFormat="1" applyFont="1" applyBorder="1"/>
    <xf numFmtId="10" fontId="4" fillId="0" borderId="0" xfId="1" applyNumberFormat="1" applyFont="1" applyBorder="1"/>
    <xf numFmtId="10" fontId="4" fillId="0" borderId="5" xfId="1" applyNumberFormat="1" applyFont="1" applyBorder="1"/>
    <xf numFmtId="10" fontId="4" fillId="0" borderId="6" xfId="1" applyNumberFormat="1" applyFont="1" applyBorder="1"/>
    <xf numFmtId="10" fontId="4" fillId="0" borderId="7" xfId="1" applyNumberFormat="1" applyFont="1" applyBorder="1"/>
    <xf numFmtId="10" fontId="4" fillId="0" borderId="8" xfId="1" applyNumberFormat="1" applyFont="1" applyBorder="1"/>
    <xf numFmtId="2" fontId="4" fillId="0" borderId="4" xfId="1" applyNumberFormat="1" applyFont="1" applyBorder="1"/>
    <xf numFmtId="2" fontId="4" fillId="0" borderId="0" xfId="1" applyNumberFormat="1" applyFont="1" applyBorder="1"/>
    <xf numFmtId="2" fontId="4" fillId="0" borderId="5" xfId="1" applyNumberFormat="1" applyFont="1" applyBorder="1"/>
    <xf numFmtId="2" fontId="4" fillId="0" borderId="6" xfId="1" applyNumberFormat="1" applyFont="1" applyBorder="1"/>
    <xf numFmtId="2" fontId="4" fillId="0" borderId="7" xfId="1" applyNumberFormat="1" applyFont="1" applyBorder="1"/>
    <xf numFmtId="2" fontId="4" fillId="0" borderId="8" xfId="1" applyNumberFormat="1" applyFont="1" applyBorder="1"/>
    <xf numFmtId="41" fontId="0" fillId="0" borderId="0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0" fillId="0" borderId="0" xfId="0" applyNumberFormat="1" applyFont="1" applyFill="1"/>
    <xf numFmtId="1" fontId="0" fillId="0" borderId="0" xfId="0" applyNumberFormat="1" applyFont="1" applyFill="1"/>
    <xf numFmtId="0" fontId="2" fillId="0" borderId="0" xfId="0" applyFont="1" applyAlignment="1">
      <alignment horizontal="left"/>
    </xf>
    <xf numFmtId="0" fontId="0" fillId="4" borderId="0" xfId="0" applyFont="1" applyFill="1"/>
    <xf numFmtId="2" fontId="0" fillId="4" borderId="0" xfId="0" applyNumberFormat="1" applyFont="1" applyFill="1"/>
    <xf numFmtId="2" fontId="4" fillId="4" borderId="0" xfId="0" applyNumberFormat="1" applyFont="1" applyFill="1"/>
    <xf numFmtId="0" fontId="0" fillId="2" borderId="0" xfId="0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1" fontId="0" fillId="0" borderId="1" xfId="0" applyNumberFormat="1" applyFont="1" applyBorder="1" applyAlignment="1">
      <alignment horizontal="right"/>
    </xf>
    <xf numFmtId="41" fontId="0" fillId="0" borderId="2" xfId="0" applyNumberFormat="1" applyFont="1" applyBorder="1" applyAlignment="1">
      <alignment horizontal="right"/>
    </xf>
    <xf numFmtId="41" fontId="0" fillId="0" borderId="3" xfId="0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5" xfId="0" applyNumberFormat="1" applyFont="1" applyBorder="1" applyAlignment="1">
      <alignment horizontal="right"/>
    </xf>
    <xf numFmtId="41" fontId="0" fillId="0" borderId="6" xfId="0" applyNumberFormat="1" applyFont="1" applyBorder="1" applyAlignment="1">
      <alignment horizontal="right"/>
    </xf>
    <xf numFmtId="41" fontId="0" fillId="0" borderId="7" xfId="0" applyNumberFormat="1" applyFont="1" applyBorder="1" applyAlignment="1">
      <alignment horizontal="right"/>
    </xf>
    <xf numFmtId="41" fontId="0" fillId="0" borderId="8" xfId="0" applyNumberFormat="1" applyFont="1" applyBorder="1" applyAlignment="1">
      <alignment horizontal="right"/>
    </xf>
    <xf numFmtId="3" fontId="5" fillId="0" borderId="0" xfId="0" applyNumberFormat="1" applyFont="1"/>
    <xf numFmtId="0" fontId="0" fillId="5" borderId="0" xfId="0" applyFont="1" applyFill="1"/>
    <xf numFmtId="0" fontId="0" fillId="6" borderId="0" xfId="0" applyFont="1" applyFill="1"/>
    <xf numFmtId="3" fontId="6" fillId="5" borderId="0" xfId="1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10" fontId="4" fillId="0" borderId="1" xfId="1" applyNumberFormat="1" applyFont="1" applyBorder="1"/>
    <xf numFmtId="10" fontId="4" fillId="0" borderId="3" xfId="1" applyNumberFormat="1" applyFont="1" applyBorder="1"/>
    <xf numFmtId="3" fontId="0" fillId="0" borderId="0" xfId="0" applyNumberFormat="1" applyFont="1"/>
    <xf numFmtId="3" fontId="9" fillId="0" borderId="0" xfId="0" applyNumberFormat="1" applyFont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8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Normá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5"/>
  <sheetViews>
    <sheetView tabSelected="1" workbookViewId="0">
      <selection activeCell="B35" sqref="B35"/>
    </sheetView>
  </sheetViews>
  <sheetFormatPr defaultRowHeight="15"/>
  <cols>
    <col min="1" max="1" width="9.140625" style="3"/>
    <col min="2" max="2" width="45.85546875" style="3" customWidth="1"/>
    <col min="3" max="3" width="8.42578125" style="3" customWidth="1"/>
    <col min="4" max="4" width="17.5703125" style="3" customWidth="1"/>
    <col min="5" max="5" width="11.140625" style="3" customWidth="1"/>
    <col min="6" max="6" width="12.42578125" style="3" customWidth="1"/>
    <col min="7" max="7" width="13.140625" style="3" customWidth="1"/>
    <col min="8" max="8" width="11.42578125" style="3" customWidth="1"/>
    <col min="9" max="9" width="7.42578125" style="3" customWidth="1"/>
    <col min="10" max="11" width="10.5703125" style="3" bestFit="1" customWidth="1"/>
    <col min="12" max="16384" width="9.140625" style="3"/>
  </cols>
  <sheetData>
    <row r="2" spans="2:15">
      <c r="B2" s="1"/>
      <c r="I2" s="1"/>
    </row>
    <row r="3" spans="2:15">
      <c r="B3" s="2"/>
      <c r="C3" s="78"/>
      <c r="D3" s="80" t="s">
        <v>206</v>
      </c>
      <c r="E3" s="80" t="s">
        <v>205</v>
      </c>
      <c r="F3" s="80" t="s">
        <v>207</v>
      </c>
      <c r="G3" s="80" t="s">
        <v>208</v>
      </c>
      <c r="H3" s="81" t="s">
        <v>210</v>
      </c>
      <c r="L3" s="15"/>
      <c r="M3" s="15"/>
      <c r="N3" s="15"/>
      <c r="O3" s="15"/>
    </row>
    <row r="4" spans="2:15">
      <c r="B4" s="58" t="s">
        <v>232</v>
      </c>
      <c r="C4" s="59"/>
      <c r="D4" s="83">
        <v>38.5</v>
      </c>
      <c r="E4" s="84">
        <v>41.5</v>
      </c>
      <c r="F4" s="85">
        <v>14</v>
      </c>
      <c r="G4" s="86">
        <v>6</v>
      </c>
      <c r="H4" s="63">
        <f>SUM(D4:G4)</f>
        <v>100</v>
      </c>
      <c r="K4" s="15"/>
    </row>
    <row r="5" spans="2:15">
      <c r="B5" s="58"/>
      <c r="C5" s="59"/>
      <c r="D5" s="60"/>
      <c r="E5" s="60"/>
      <c r="F5" s="61"/>
      <c r="G5" s="61"/>
      <c r="H5" s="63"/>
      <c r="K5" s="15"/>
    </row>
    <row r="6" spans="2:15">
      <c r="B6" s="2"/>
      <c r="H6" s="64"/>
      <c r="K6" s="15"/>
    </row>
    <row r="7" spans="2:15">
      <c r="B7" s="2"/>
      <c r="C7" s="79"/>
      <c r="D7" s="82" t="s">
        <v>206</v>
      </c>
      <c r="E7" s="82" t="s">
        <v>205</v>
      </c>
      <c r="F7" s="82" t="s">
        <v>207</v>
      </c>
      <c r="G7" s="82" t="s">
        <v>208</v>
      </c>
      <c r="H7" s="82" t="s">
        <v>210</v>
      </c>
      <c r="K7" s="15"/>
    </row>
    <row r="8" spans="2:15">
      <c r="B8" s="2" t="s">
        <v>211</v>
      </c>
      <c r="C8" s="16"/>
      <c r="D8" s="94">
        <f>D11/$H$11*100</f>
        <v>43.718592964824118</v>
      </c>
      <c r="E8" s="94">
        <f>E11/$H$11*100</f>
        <v>45.226130653266331</v>
      </c>
      <c r="F8" s="94">
        <f>F11/$H$11*100</f>
        <v>8.0402010050251249</v>
      </c>
      <c r="G8" s="94">
        <f>G11/$H$11*100</f>
        <v>3.0150753768844218</v>
      </c>
      <c r="H8" s="65">
        <f>SUM(D8:G8)</f>
        <v>100</v>
      </c>
      <c r="K8" s="15"/>
    </row>
    <row r="9" spans="2:15">
      <c r="B9" s="2"/>
      <c r="C9" s="16"/>
      <c r="D9" s="17"/>
      <c r="E9" s="17"/>
      <c r="F9" s="17"/>
      <c r="G9" s="17"/>
      <c r="H9" s="62"/>
      <c r="K9" s="15"/>
    </row>
    <row r="10" spans="2:15">
      <c r="B10" s="2"/>
      <c r="C10" s="20"/>
      <c r="D10" s="56"/>
      <c r="E10" s="56"/>
      <c r="F10" s="56"/>
      <c r="G10" s="56"/>
      <c r="H10" s="20"/>
      <c r="K10" s="15"/>
    </row>
    <row r="11" spans="2:15">
      <c r="B11" s="2" t="s">
        <v>231</v>
      </c>
      <c r="C11" s="20"/>
      <c r="D11" s="20">
        <f>D13+D14</f>
        <v>87</v>
      </c>
      <c r="E11" s="20">
        <f>E13+E14</f>
        <v>90</v>
      </c>
      <c r="F11" s="20">
        <f>F13+F14</f>
        <v>16</v>
      </c>
      <c r="G11" s="20">
        <f>G13+G14</f>
        <v>6</v>
      </c>
      <c r="H11" s="57">
        <f>SUM(D11:G11)</f>
        <v>199</v>
      </c>
      <c r="K11" s="19"/>
    </row>
    <row r="12" spans="2:15">
      <c r="B12" s="2"/>
      <c r="C12" s="20"/>
      <c r="D12" s="20"/>
      <c r="E12" s="20"/>
      <c r="F12" s="20"/>
      <c r="G12" s="20"/>
      <c r="H12" s="57"/>
      <c r="K12" s="19"/>
    </row>
    <row r="13" spans="2:15">
      <c r="B13" s="2" t="s">
        <v>213</v>
      </c>
      <c r="D13" s="3">
        <f ca="1">egyéni!W113</f>
        <v>53</v>
      </c>
      <c r="E13" s="3">
        <f ca="1">egyéni!V113</f>
        <v>53</v>
      </c>
      <c r="F13" s="3">
        <f ca="1">egyéni!X113</f>
        <v>0</v>
      </c>
      <c r="G13" s="3">
        <f ca="1">egyéni!Y113</f>
        <v>0</v>
      </c>
      <c r="H13" s="18">
        <f>SUM(D13:G13)</f>
        <v>106</v>
      </c>
    </row>
    <row r="14" spans="2:15">
      <c r="B14" s="2" t="s">
        <v>214</v>
      </c>
      <c r="D14" s="3">
        <f ca="1">lista!I80</f>
        <v>34</v>
      </c>
      <c r="E14" s="3">
        <f ca="1">lista!H80</f>
        <v>37</v>
      </c>
      <c r="F14" s="3">
        <f ca="1">lista!J80</f>
        <v>16</v>
      </c>
      <c r="G14" s="3">
        <f ca="1">lista!K80</f>
        <v>6</v>
      </c>
      <c r="H14" s="18">
        <f>SUM(D14:G14)</f>
        <v>93</v>
      </c>
    </row>
    <row r="15" spans="2:15">
      <c r="B15" s="2"/>
    </row>
    <row r="16" spans="2:15">
      <c r="B16" s="2"/>
      <c r="G16" s="20"/>
    </row>
    <row r="17" spans="2:10">
      <c r="B17" s="2"/>
      <c r="G17" s="20"/>
    </row>
    <row r="18" spans="2:10">
      <c r="B18" s="2"/>
      <c r="G18" s="20"/>
    </row>
    <row r="19" spans="2:10">
      <c r="B19" s="2" t="s">
        <v>212</v>
      </c>
      <c r="C19" s="21"/>
      <c r="G19" s="20"/>
    </row>
    <row r="20" spans="2:10">
      <c r="B20" s="2"/>
      <c r="G20" s="20"/>
    </row>
    <row r="23" spans="2:10" ht="15.75" thickBot="1"/>
    <row r="24" spans="2:10" ht="15" customHeight="1">
      <c r="F24" s="96" t="s">
        <v>238</v>
      </c>
      <c r="G24" s="97"/>
      <c r="H24" s="97"/>
      <c r="I24" s="97"/>
      <c r="J24" s="98"/>
    </row>
    <row r="25" spans="2:10" ht="15" customHeight="1">
      <c r="F25" s="99"/>
      <c r="G25" s="100"/>
      <c r="H25" s="100"/>
      <c r="I25" s="100"/>
      <c r="J25" s="101"/>
    </row>
    <row r="26" spans="2:10" ht="15" customHeight="1">
      <c r="F26" s="99"/>
      <c r="G26" s="100"/>
      <c r="H26" s="100"/>
      <c r="I26" s="100"/>
      <c r="J26" s="101"/>
    </row>
    <row r="27" spans="2:10" ht="15" customHeight="1">
      <c r="F27" s="99"/>
      <c r="G27" s="100"/>
      <c r="H27" s="100"/>
      <c r="I27" s="100"/>
      <c r="J27" s="101"/>
    </row>
    <row r="28" spans="2:10" ht="15" customHeight="1">
      <c r="F28" s="99"/>
      <c r="G28" s="100"/>
      <c r="H28" s="100"/>
      <c r="I28" s="100"/>
      <c r="J28" s="101"/>
    </row>
    <row r="29" spans="2:10" ht="15" customHeight="1">
      <c r="F29" s="99"/>
      <c r="G29" s="100"/>
      <c r="H29" s="100"/>
      <c r="I29" s="100"/>
      <c r="J29" s="101"/>
    </row>
    <row r="30" spans="2:10" ht="15" customHeight="1">
      <c r="F30" s="99"/>
      <c r="G30" s="100"/>
      <c r="H30" s="100"/>
      <c r="I30" s="100"/>
      <c r="J30" s="101"/>
    </row>
    <row r="31" spans="2:10" ht="15" customHeight="1">
      <c r="F31" s="99"/>
      <c r="G31" s="100"/>
      <c r="H31" s="100"/>
      <c r="I31" s="100"/>
      <c r="J31" s="101"/>
    </row>
    <row r="32" spans="2:10" ht="15" customHeight="1" thickBot="1">
      <c r="F32" s="102"/>
      <c r="G32" s="103"/>
      <c r="H32" s="103"/>
      <c r="I32" s="103"/>
      <c r="J32" s="104"/>
    </row>
    <row r="33" spans="6:9" ht="15" customHeight="1">
      <c r="F33" s="95"/>
      <c r="G33" s="95"/>
      <c r="H33" s="95"/>
      <c r="I33" s="95"/>
    </row>
    <row r="34" spans="6:9" ht="15" customHeight="1">
      <c r="F34" s="95"/>
      <c r="G34" s="95"/>
      <c r="H34" s="95"/>
      <c r="I34" s="95"/>
    </row>
    <row r="35" spans="6:9" ht="15" customHeight="1">
      <c r="F35" s="95"/>
      <c r="G35" s="95"/>
      <c r="H35" s="95"/>
      <c r="I35" s="95"/>
    </row>
  </sheetData>
  <mergeCells count="1">
    <mergeCell ref="F24:J32"/>
  </mergeCells>
  <phoneticPr fontId="8" type="noConversion"/>
  <conditionalFormatting sqref="H4">
    <cfRule type="cellIs" dxfId="0" priority="1" stopIfTrue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15"/>
  <sheetViews>
    <sheetView workbookViewId="0">
      <pane ySplit="5" topLeftCell="A6" activePane="bottomLeft" state="frozen"/>
      <selection pane="bottomLeft" activeCell="A108" sqref="A108"/>
    </sheetView>
  </sheetViews>
  <sheetFormatPr defaultRowHeight="15"/>
  <cols>
    <col min="1" max="1" width="33.5703125" style="7" bestFit="1" customWidth="1"/>
    <col min="2" max="2" width="16.7109375" style="7" bestFit="1" customWidth="1"/>
    <col min="3" max="3" width="20.5703125" style="7" bestFit="1" customWidth="1"/>
    <col min="4" max="5" width="8.85546875" style="7" bestFit="1" customWidth="1"/>
    <col min="6" max="7" width="7.42578125" style="7" bestFit="1" customWidth="1"/>
    <col min="8" max="8" width="6" style="7" customWidth="1"/>
    <col min="9" max="12" width="9.140625" style="7"/>
    <col min="13" max="13" width="4.28515625" style="7" customWidth="1"/>
    <col min="14" max="17" width="9.140625" style="7"/>
    <col min="18" max="18" width="4.28515625" style="7" customWidth="1"/>
    <col min="19" max="19" width="14.42578125" style="7" customWidth="1"/>
    <col min="20" max="20" width="16.28515625" style="7" customWidth="1"/>
    <col min="21" max="26" width="9.140625" style="7"/>
    <col min="27" max="27" width="12.5703125" style="7" bestFit="1" customWidth="1"/>
    <col min="28" max="28" width="12" style="7" bestFit="1" customWidth="1"/>
    <col min="29" max="29" width="12.5703125" style="7" bestFit="1" customWidth="1"/>
    <col min="30" max="30" width="11" style="7" bestFit="1" customWidth="1"/>
    <col min="31" max="33" width="12.5703125" style="7" bestFit="1" customWidth="1"/>
    <col min="34" max="34" width="11" style="7" bestFit="1" customWidth="1"/>
    <col min="35" max="16384" width="9.140625" style="7"/>
  </cols>
  <sheetData>
    <row r="1" spans="1:40" ht="15" customHeight="1">
      <c r="D1" s="105" t="s">
        <v>236</v>
      </c>
      <c r="E1" s="105"/>
      <c r="F1" s="105"/>
      <c r="G1" s="105"/>
      <c r="I1" s="106" t="s">
        <v>237</v>
      </c>
      <c r="J1" s="106"/>
      <c r="K1" s="106"/>
      <c r="L1" s="106"/>
      <c r="S1" s="111" t="s">
        <v>217</v>
      </c>
      <c r="T1" s="108" t="s">
        <v>220</v>
      </c>
    </row>
    <row r="2" spans="1:40" s="8" customFormat="1" ht="15" customHeight="1">
      <c r="C2" s="2"/>
      <c r="D2" s="83">
        <v>43.21</v>
      </c>
      <c r="E2" s="84">
        <v>42.03</v>
      </c>
      <c r="F2" s="85">
        <v>2.2000000000000002</v>
      </c>
      <c r="G2" s="86">
        <v>6.5</v>
      </c>
      <c r="H2" s="67">
        <f>SUM(D2:G2)</f>
        <v>93.940000000000012</v>
      </c>
      <c r="I2" s="87">
        <f ca="1">összesítés!E4/egyéni!D2</f>
        <v>0.96042582735477899</v>
      </c>
      <c r="J2" s="88">
        <f ca="1">összesítés!D4/egyéni!E2</f>
        <v>0.91601237211515585</v>
      </c>
      <c r="K2" s="88">
        <f ca="1">összesítés!F4/egyéni!F2</f>
        <v>6.3636363636363633</v>
      </c>
      <c r="L2" s="89">
        <f ca="1">összesítés!G4/egyéni!G2</f>
        <v>0.92307692307692313</v>
      </c>
      <c r="S2" s="111"/>
      <c r="T2" s="108"/>
      <c r="AA2" s="109" t="s">
        <v>223</v>
      </c>
      <c r="AB2" s="109"/>
      <c r="AC2" s="109"/>
      <c r="AD2" s="109"/>
      <c r="AE2" s="109"/>
      <c r="AF2" s="109"/>
      <c r="AG2" s="109"/>
      <c r="AH2" s="109"/>
      <c r="AM2" s="9"/>
      <c r="AN2" s="9"/>
    </row>
    <row r="3" spans="1:40" s="8" customFormat="1" ht="15" customHeight="1">
      <c r="A3" s="10"/>
      <c r="B3" s="10"/>
      <c r="C3" s="10"/>
      <c r="D3" s="10"/>
      <c r="E3" s="10"/>
      <c r="F3" s="10"/>
      <c r="G3" s="10"/>
      <c r="H3" s="10"/>
      <c r="I3" s="9"/>
      <c r="J3" s="9"/>
      <c r="K3" s="9"/>
      <c r="L3" s="9"/>
      <c r="M3" s="10"/>
      <c r="N3" s="10"/>
      <c r="O3" s="10"/>
      <c r="P3" s="10"/>
      <c r="Q3" s="10"/>
      <c r="R3" s="10"/>
      <c r="S3" s="111"/>
      <c r="T3" s="108"/>
      <c r="U3" s="10"/>
      <c r="V3" s="110" t="s">
        <v>218</v>
      </c>
      <c r="W3" s="110"/>
      <c r="X3" s="110"/>
      <c r="Y3" s="110"/>
      <c r="Z3" s="10"/>
      <c r="AA3" s="107" t="s">
        <v>221</v>
      </c>
      <c r="AB3" s="107"/>
      <c r="AC3" s="107"/>
      <c r="AD3" s="107"/>
      <c r="AE3" s="110" t="s">
        <v>222</v>
      </c>
      <c r="AF3" s="110"/>
      <c r="AG3" s="110"/>
      <c r="AH3" s="110"/>
      <c r="AI3" s="107" t="s">
        <v>219</v>
      </c>
      <c r="AJ3" s="107"/>
      <c r="AK3" s="107"/>
      <c r="AL3" s="107"/>
      <c r="AM3" s="9"/>
      <c r="AN3" s="9"/>
    </row>
    <row r="4" spans="1:40" s="8" customFormat="1" ht="15" customHeight="1">
      <c r="A4" s="10"/>
      <c r="B4" s="10"/>
      <c r="C4" s="10"/>
      <c r="D4" s="105" t="s">
        <v>235</v>
      </c>
      <c r="E4" s="105"/>
      <c r="F4" s="105"/>
      <c r="G4" s="105"/>
      <c r="H4" s="10"/>
      <c r="I4" s="106" t="s">
        <v>236</v>
      </c>
      <c r="J4" s="106"/>
      <c r="K4" s="106"/>
      <c r="L4" s="106"/>
      <c r="M4" s="10"/>
      <c r="N4" s="105" t="s">
        <v>216</v>
      </c>
      <c r="O4" s="105"/>
      <c r="P4" s="105"/>
      <c r="Q4" s="105"/>
      <c r="R4" s="10"/>
      <c r="S4" s="111"/>
      <c r="T4" s="108"/>
      <c r="U4" s="10"/>
      <c r="V4" s="110"/>
      <c r="W4" s="110"/>
      <c r="X4" s="110"/>
      <c r="Y4" s="110"/>
      <c r="Z4" s="10"/>
      <c r="AA4" s="107"/>
      <c r="AB4" s="107"/>
      <c r="AC4" s="107"/>
      <c r="AD4" s="107"/>
      <c r="AE4" s="110"/>
      <c r="AF4" s="110"/>
      <c r="AG4" s="110"/>
      <c r="AH4" s="110"/>
      <c r="AI4" s="107"/>
      <c r="AJ4" s="107"/>
      <c r="AK4" s="107"/>
      <c r="AL4" s="107"/>
      <c r="AM4" s="9"/>
      <c r="AN4" s="9"/>
    </row>
    <row r="5" spans="1:40" s="8" customFormat="1">
      <c r="A5" s="10" t="s">
        <v>204</v>
      </c>
      <c r="B5" s="10" t="s">
        <v>203</v>
      </c>
      <c r="C5" s="11" t="s">
        <v>215</v>
      </c>
      <c r="D5" s="22" t="s">
        <v>205</v>
      </c>
      <c r="E5" s="23" t="s">
        <v>206</v>
      </c>
      <c r="F5" s="23" t="s">
        <v>207</v>
      </c>
      <c r="G5" s="24" t="s">
        <v>208</v>
      </c>
      <c r="H5" s="10"/>
      <c r="I5" s="22" t="s">
        <v>205</v>
      </c>
      <c r="J5" s="23" t="s">
        <v>206</v>
      </c>
      <c r="K5" s="23" t="s">
        <v>207</v>
      </c>
      <c r="L5" s="24" t="s">
        <v>208</v>
      </c>
      <c r="M5" s="10"/>
      <c r="N5" s="22" t="s">
        <v>205</v>
      </c>
      <c r="O5" s="23" t="s">
        <v>206</v>
      </c>
      <c r="P5" s="23" t="s">
        <v>207</v>
      </c>
      <c r="Q5" s="24" t="s">
        <v>208</v>
      </c>
      <c r="R5" s="10"/>
      <c r="S5" s="111"/>
      <c r="T5" s="108"/>
      <c r="U5" s="10"/>
      <c r="V5" s="22" t="s">
        <v>205</v>
      </c>
      <c r="W5" s="23" t="s">
        <v>206</v>
      </c>
      <c r="X5" s="23" t="s">
        <v>207</v>
      </c>
      <c r="Y5" s="24" t="s">
        <v>208</v>
      </c>
      <c r="Z5" s="11"/>
      <c r="AA5" s="22" t="s">
        <v>205</v>
      </c>
      <c r="AB5" s="23" t="s">
        <v>206</v>
      </c>
      <c r="AC5" s="23" t="s">
        <v>207</v>
      </c>
      <c r="AD5" s="24" t="s">
        <v>208</v>
      </c>
      <c r="AE5" s="22" t="s">
        <v>205</v>
      </c>
      <c r="AF5" s="23" t="s">
        <v>206</v>
      </c>
      <c r="AG5" s="23" t="s">
        <v>207</v>
      </c>
      <c r="AH5" s="24" t="s">
        <v>208</v>
      </c>
      <c r="AI5" s="31" t="s">
        <v>205</v>
      </c>
      <c r="AJ5" s="32" t="s">
        <v>206</v>
      </c>
      <c r="AK5" s="32" t="s">
        <v>207</v>
      </c>
      <c r="AL5" s="33" t="s">
        <v>208</v>
      </c>
      <c r="AM5" s="12"/>
      <c r="AN5" s="9"/>
    </row>
    <row r="6" spans="1:40">
      <c r="A6" s="7" t="s">
        <v>202</v>
      </c>
      <c r="B6" s="7" t="s">
        <v>200</v>
      </c>
      <c r="C6" s="92">
        <v>38396</v>
      </c>
      <c r="D6" s="92">
        <v>13114</v>
      </c>
      <c r="E6" s="92">
        <v>20288</v>
      </c>
      <c r="F6" s="93">
        <v>836</v>
      </c>
      <c r="G6" s="92">
        <v>1811</v>
      </c>
      <c r="I6" s="34">
        <f>D6/$C6</f>
        <v>0.34154599437441402</v>
      </c>
      <c r="J6" s="35">
        <f>E6/$C6</f>
        <v>0.52838837378893633</v>
      </c>
      <c r="K6" s="35">
        <f>F6/$C6</f>
        <v>2.1773101364725492E-2</v>
      </c>
      <c r="L6" s="36">
        <f>G6/$C6</f>
        <v>4.7166371497030943E-2</v>
      </c>
      <c r="N6" s="34">
        <f t="shared" ref="N6:Q12" si="0">I6*I$2</f>
        <v>0.32802959422675726</v>
      </c>
      <c r="O6" s="35">
        <f t="shared" si="0"/>
        <v>0.48401028767247323</v>
      </c>
      <c r="P6" s="35">
        <f t="shared" si="0"/>
        <v>0.13855609959370768</v>
      </c>
      <c r="Q6" s="36">
        <f t="shared" si="0"/>
        <v>4.3538189074182408E-2</v>
      </c>
      <c r="S6" s="90">
        <f>LARGE(N6:Q6, 1)</f>
        <v>0.48401028767247323</v>
      </c>
      <c r="T6" s="91">
        <f>LARGE(N6:Q6,2)</f>
        <v>0.32802959422675726</v>
      </c>
      <c r="V6" s="25">
        <f>IF(N6=$S6,1,0)</f>
        <v>0</v>
      </c>
      <c r="W6" s="26">
        <f>IF(O6=$S6,1,0)</f>
        <v>1</v>
      </c>
      <c r="X6" s="26">
        <f>IF(P6=$S6,1,0)</f>
        <v>0</v>
      </c>
      <c r="Y6" s="27">
        <f>IF(Q6=$S6,1,0)</f>
        <v>0</v>
      </c>
      <c r="AA6" s="40">
        <f>IF(N6&lt;$S6,N6*$C6,0)</f>
        <v>12595.024299930572</v>
      </c>
      <c r="AB6" s="41">
        <f>IF(O6&lt;$S6,O6*$C6,0)</f>
        <v>0</v>
      </c>
      <c r="AC6" s="41">
        <f>IF(P6&lt;$S6,P6*$C6,0)</f>
        <v>5320</v>
      </c>
      <c r="AD6" s="42">
        <f>IF(Q6&lt;$S6,Q6*$C6,0)</f>
        <v>1671.6923076923078</v>
      </c>
      <c r="AE6" s="40">
        <f>AA6+(V6*($S6-$T6)*$C6)-V6</f>
        <v>12595.024299930572</v>
      </c>
      <c r="AF6" s="41">
        <f>AB6+(W6*($S6-$T6)*$C6)-W6</f>
        <v>5988.0347055417105</v>
      </c>
      <c r="AG6" s="41">
        <f>AC6+(X6*($S6-$T6)*$C6)-X6</f>
        <v>5320</v>
      </c>
      <c r="AH6" s="42">
        <f>AD6+(Y6*($S6-$T6)*$C6)-Y6</f>
        <v>1671.6923076923078</v>
      </c>
      <c r="AI6" s="25">
        <f t="shared" ref="AI6:AL7" si="1">IF(N6&gt;=$T6,0,1)</f>
        <v>0</v>
      </c>
      <c r="AJ6" s="26">
        <f t="shared" si="1"/>
        <v>0</v>
      </c>
      <c r="AK6" s="26">
        <f t="shared" si="1"/>
        <v>1</v>
      </c>
      <c r="AL6" s="27">
        <f t="shared" si="1"/>
        <v>1</v>
      </c>
      <c r="AM6" s="13"/>
      <c r="AN6" s="13"/>
    </row>
    <row r="7" spans="1:40">
      <c r="A7" s="7" t="s">
        <v>201</v>
      </c>
      <c r="B7" s="7" t="s">
        <v>200</v>
      </c>
      <c r="C7" s="92">
        <v>52615</v>
      </c>
      <c r="D7" s="92">
        <v>19340</v>
      </c>
      <c r="E7" s="92">
        <v>25398</v>
      </c>
      <c r="F7" s="92">
        <v>992</v>
      </c>
      <c r="G7" s="92">
        <v>3495</v>
      </c>
      <c r="I7" s="34">
        <f t="shared" ref="I7:I12" si="2">D7/$C7</f>
        <v>0.36757578637270738</v>
      </c>
      <c r="J7" s="35">
        <f t="shared" ref="J7:J12" si="3">E7/$C7</f>
        <v>0.48271405492730213</v>
      </c>
      <c r="K7" s="35">
        <f t="shared" ref="K7:K12" si="4">F7/$C7</f>
        <v>1.8853938990782096E-2</v>
      </c>
      <c r="L7" s="36">
        <f t="shared" ref="L7:L12" si="5">G7/$C7</f>
        <v>6.642592416611233E-2</v>
      </c>
      <c r="N7" s="34">
        <f t="shared" si="0"/>
        <v>0.35302927874259099</v>
      </c>
      <c r="O7" s="35">
        <f t="shared" si="0"/>
        <v>0.44217204650728364</v>
      </c>
      <c r="P7" s="35">
        <f t="shared" si="0"/>
        <v>0.11997961175952242</v>
      </c>
      <c r="Q7" s="36">
        <f t="shared" si="0"/>
        <v>6.1316237691795998E-2</v>
      </c>
      <c r="S7" s="34">
        <f t="shared" ref="S7:S70" si="6">LARGE(N7:Q7, 1)</f>
        <v>0.44217204650728364</v>
      </c>
      <c r="T7" s="36">
        <f t="shared" ref="T7:T70" si="7">LARGE(N7:Q7,2)</f>
        <v>0.35302927874259099</v>
      </c>
      <c r="V7" s="25">
        <f t="shared" ref="V7:V70" si="8">IF(N7=$S7,1,0)</f>
        <v>0</v>
      </c>
      <c r="W7" s="26">
        <f t="shared" ref="W7:W70" si="9">IF(O7=$S7,1,0)</f>
        <v>1</v>
      </c>
      <c r="X7" s="26">
        <f t="shared" ref="X7:X70" si="10">IF(P7=$S7,1,0)</f>
        <v>0</v>
      </c>
      <c r="Y7" s="27">
        <f t="shared" ref="Y7:Y70" si="11">IF(Q7=$S7,1,0)</f>
        <v>0</v>
      </c>
      <c r="AA7" s="40">
        <f t="shared" ref="AA7:AA18" si="12">IF(N7&lt;$S7,N7*$C7,0)</f>
        <v>18574.635501041426</v>
      </c>
      <c r="AB7" s="41">
        <f t="shared" ref="AB7:AB18" si="13">IF(O7&lt;$S7,O7*$C7,0)</f>
        <v>0</v>
      </c>
      <c r="AC7" s="41">
        <f t="shared" ref="AC7:AC18" si="14">IF(P7&lt;$S7,P7*$C7,0)</f>
        <v>6312.7272727272721</v>
      </c>
      <c r="AD7" s="42">
        <f t="shared" ref="AD7:AD18" si="15">IF(Q7&lt;$S7,Q7*$C7,0)</f>
        <v>3226.1538461538466</v>
      </c>
      <c r="AE7" s="40">
        <f t="shared" ref="AE7:AE27" si="16">AA7+(V7*($S7-$T7)*$C7)-V7</f>
        <v>18574.635501041426</v>
      </c>
      <c r="AF7" s="41">
        <f t="shared" ref="AF7:AF27" si="17">AB7+(W7*($S7-$T7)*$C7)-W7</f>
        <v>4689.2467259393043</v>
      </c>
      <c r="AG7" s="41">
        <f t="shared" ref="AG7:AG27" si="18">AC7+(X7*($S7-$T7)*$C7)-X7</f>
        <v>6312.7272727272721</v>
      </c>
      <c r="AH7" s="42">
        <f t="shared" ref="AH7:AH27" si="19">AD7+(Y7*($S7-$T7)*$C7)-Y7</f>
        <v>3226.1538461538466</v>
      </c>
      <c r="AI7" s="25">
        <f t="shared" si="1"/>
        <v>0</v>
      </c>
      <c r="AJ7" s="26">
        <f t="shared" si="1"/>
        <v>0</v>
      </c>
      <c r="AK7" s="26">
        <f t="shared" si="1"/>
        <v>1</v>
      </c>
      <c r="AL7" s="27">
        <f t="shared" si="1"/>
        <v>1</v>
      </c>
      <c r="AM7" s="13"/>
      <c r="AN7" s="13"/>
    </row>
    <row r="8" spans="1:40">
      <c r="A8" s="7" t="s">
        <v>199</v>
      </c>
      <c r="B8" s="7" t="s">
        <v>198</v>
      </c>
      <c r="C8" s="92">
        <v>47343</v>
      </c>
      <c r="D8" s="92">
        <v>17038</v>
      </c>
      <c r="E8" s="92">
        <v>24013</v>
      </c>
      <c r="F8" s="92">
        <v>896</v>
      </c>
      <c r="G8" s="92">
        <v>2625</v>
      </c>
      <c r="I8" s="34">
        <f t="shared" si="2"/>
        <v>0.35988424899140314</v>
      </c>
      <c r="J8" s="35">
        <f t="shared" si="3"/>
        <v>0.507213315590478</v>
      </c>
      <c r="K8" s="35">
        <f t="shared" si="4"/>
        <v>1.8925712354519147E-2</v>
      </c>
      <c r="L8" s="36">
        <f t="shared" si="5"/>
        <v>5.5446422913630312E-2</v>
      </c>
      <c r="N8" s="34">
        <f t="shared" si="0"/>
        <v>0.34564212758952167</v>
      </c>
      <c r="O8" s="35">
        <f t="shared" si="0"/>
        <v>0.4646136723824269</v>
      </c>
      <c r="P8" s="35">
        <f t="shared" si="0"/>
        <v>0.12043635134694003</v>
      </c>
      <c r="Q8" s="36">
        <f t="shared" si="0"/>
        <v>5.1181313458735674E-2</v>
      </c>
      <c r="S8" s="34">
        <f t="shared" si="6"/>
        <v>0.4646136723824269</v>
      </c>
      <c r="T8" s="36">
        <f t="shared" si="7"/>
        <v>0.34564212758952167</v>
      </c>
      <c r="V8" s="25">
        <f t="shared" si="8"/>
        <v>0</v>
      </c>
      <c r="W8" s="26">
        <f t="shared" si="9"/>
        <v>1</v>
      </c>
      <c r="X8" s="26">
        <f t="shared" si="10"/>
        <v>0</v>
      </c>
      <c r="Y8" s="27">
        <f t="shared" si="11"/>
        <v>0</v>
      </c>
      <c r="AA8" s="40">
        <f t="shared" si="12"/>
        <v>16363.735246470726</v>
      </c>
      <c r="AB8" s="41">
        <f t="shared" si="13"/>
        <v>0</v>
      </c>
      <c r="AC8" s="41">
        <f t="shared" si="14"/>
        <v>5701.818181818182</v>
      </c>
      <c r="AD8" s="42">
        <f t="shared" si="15"/>
        <v>2423.0769230769229</v>
      </c>
      <c r="AE8" s="40">
        <f t="shared" si="16"/>
        <v>16363.735246470726</v>
      </c>
      <c r="AF8" s="41">
        <f t="shared" si="17"/>
        <v>5631.4698451305121</v>
      </c>
      <c r="AG8" s="41">
        <f t="shared" si="18"/>
        <v>5701.818181818182</v>
      </c>
      <c r="AH8" s="42">
        <f t="shared" si="19"/>
        <v>2423.0769230769229</v>
      </c>
      <c r="AI8" s="25">
        <f t="shared" ref="AI8:AI19" si="20">IF(N8&gt;=$T8,0,1)</f>
        <v>0</v>
      </c>
      <c r="AJ8" s="26">
        <f t="shared" ref="AJ8:AJ19" si="21">IF(O8&gt;=$T8,0,1)</f>
        <v>0</v>
      </c>
      <c r="AK8" s="26">
        <f t="shared" ref="AK8:AK19" si="22">IF(P8&gt;=$T8,0,1)</f>
        <v>1</v>
      </c>
      <c r="AL8" s="27">
        <f t="shared" ref="AL8:AL19" si="23">IF(Q8&gt;=$T8,0,1)</f>
        <v>1</v>
      </c>
      <c r="AM8" s="13"/>
      <c r="AN8" s="13"/>
    </row>
    <row r="9" spans="1:40">
      <c r="A9" s="7" t="s">
        <v>197</v>
      </c>
      <c r="B9" s="7" t="s">
        <v>196</v>
      </c>
      <c r="C9" s="92">
        <v>43657</v>
      </c>
      <c r="D9" s="92">
        <v>16404</v>
      </c>
      <c r="E9" s="92">
        <v>21774</v>
      </c>
      <c r="F9" s="92">
        <v>691</v>
      </c>
      <c r="G9" s="92">
        <v>1745</v>
      </c>
      <c r="I9" s="34">
        <f t="shared" si="2"/>
        <v>0.37574730283803287</v>
      </c>
      <c r="J9" s="35">
        <f t="shared" si="3"/>
        <v>0.49875163204068074</v>
      </c>
      <c r="K9" s="35">
        <f t="shared" si="4"/>
        <v>1.5827931374120988E-2</v>
      </c>
      <c r="L9" s="36">
        <f t="shared" si="5"/>
        <v>3.9970680532331583E-2</v>
      </c>
      <c r="N9" s="34">
        <f t="shared" si="0"/>
        <v>0.36087741420454444</v>
      </c>
      <c r="O9" s="35">
        <f t="shared" si="0"/>
        <v>0.45686266556188931</v>
      </c>
      <c r="P9" s="35">
        <f t="shared" si="0"/>
        <v>0.10072319965349719</v>
      </c>
      <c r="Q9" s="36">
        <f t="shared" si="0"/>
        <v>3.6896012799075312E-2</v>
      </c>
      <c r="S9" s="34">
        <f t="shared" si="6"/>
        <v>0.45686266556188931</v>
      </c>
      <c r="T9" s="36">
        <f t="shared" si="7"/>
        <v>0.36087741420454444</v>
      </c>
      <c r="V9" s="25">
        <f t="shared" si="8"/>
        <v>0</v>
      </c>
      <c r="W9" s="26">
        <f t="shared" si="9"/>
        <v>1</v>
      </c>
      <c r="X9" s="26">
        <f t="shared" si="10"/>
        <v>0</v>
      </c>
      <c r="Y9" s="27">
        <f t="shared" si="11"/>
        <v>0</v>
      </c>
      <c r="AA9" s="40">
        <f t="shared" si="12"/>
        <v>15754.825271927797</v>
      </c>
      <c r="AB9" s="41">
        <f t="shared" si="13"/>
        <v>0</v>
      </c>
      <c r="AC9" s="41">
        <f t="shared" si="14"/>
        <v>4397.272727272727</v>
      </c>
      <c r="AD9" s="42">
        <f t="shared" si="15"/>
        <v>1610.7692307692309</v>
      </c>
      <c r="AE9" s="40">
        <f t="shared" si="16"/>
        <v>15754.825271927797</v>
      </c>
      <c r="AF9" s="41">
        <f t="shared" si="17"/>
        <v>4189.4281185076052</v>
      </c>
      <c r="AG9" s="41">
        <f t="shared" si="18"/>
        <v>4397.272727272727</v>
      </c>
      <c r="AH9" s="42">
        <f t="shared" si="19"/>
        <v>1610.7692307692309</v>
      </c>
      <c r="AI9" s="25">
        <f t="shared" si="20"/>
        <v>0</v>
      </c>
      <c r="AJ9" s="26">
        <f t="shared" si="21"/>
        <v>0</v>
      </c>
      <c r="AK9" s="26">
        <f t="shared" si="22"/>
        <v>1</v>
      </c>
      <c r="AL9" s="27">
        <f t="shared" si="23"/>
        <v>1</v>
      </c>
      <c r="AM9" s="13"/>
      <c r="AN9" s="13"/>
    </row>
    <row r="10" spans="1:40">
      <c r="A10" s="7" t="s">
        <v>195</v>
      </c>
      <c r="B10" s="7" t="s">
        <v>194</v>
      </c>
      <c r="C10" s="92">
        <v>46092</v>
      </c>
      <c r="D10" s="92">
        <v>17786</v>
      </c>
      <c r="E10" s="92">
        <v>22638</v>
      </c>
      <c r="F10" s="92">
        <v>795</v>
      </c>
      <c r="G10" s="92">
        <v>1916</v>
      </c>
      <c r="I10" s="34">
        <f t="shared" si="2"/>
        <v>0.38588041308686971</v>
      </c>
      <c r="J10" s="35">
        <f t="shared" si="3"/>
        <v>0.49114813850559752</v>
      </c>
      <c r="K10" s="35">
        <f t="shared" si="4"/>
        <v>1.7248112470710751E-2</v>
      </c>
      <c r="L10" s="36">
        <f t="shared" si="5"/>
        <v>4.1569035841360756E-2</v>
      </c>
      <c r="N10" s="34">
        <f t="shared" si="0"/>
        <v>0.37060951499896072</v>
      </c>
      <c r="O10" s="35">
        <f t="shared" si="0"/>
        <v>0.44989777141245552</v>
      </c>
      <c r="P10" s="35">
        <f t="shared" si="0"/>
        <v>0.10976071572270478</v>
      </c>
      <c r="Q10" s="36">
        <f t="shared" si="0"/>
        <v>3.8371417699717622E-2</v>
      </c>
      <c r="S10" s="34">
        <f t="shared" si="6"/>
        <v>0.44989777141245552</v>
      </c>
      <c r="T10" s="36">
        <f t="shared" si="7"/>
        <v>0.37060951499896072</v>
      </c>
      <c r="V10" s="25">
        <f t="shared" si="8"/>
        <v>0</v>
      </c>
      <c r="W10" s="26">
        <f t="shared" si="9"/>
        <v>1</v>
      </c>
      <c r="X10" s="26">
        <f t="shared" si="10"/>
        <v>0</v>
      </c>
      <c r="Y10" s="27">
        <f t="shared" si="11"/>
        <v>0</v>
      </c>
      <c r="AA10" s="40">
        <f t="shared" si="12"/>
        <v>17082.133765332099</v>
      </c>
      <c r="AB10" s="41">
        <f t="shared" si="13"/>
        <v>0</v>
      </c>
      <c r="AC10" s="41">
        <f t="shared" si="14"/>
        <v>5059.090909090909</v>
      </c>
      <c r="AD10" s="42">
        <f t="shared" si="15"/>
        <v>1768.6153846153845</v>
      </c>
      <c r="AE10" s="40">
        <f t="shared" si="16"/>
        <v>17082.133765332099</v>
      </c>
      <c r="AF10" s="41">
        <f t="shared" si="17"/>
        <v>3653.5543146108021</v>
      </c>
      <c r="AG10" s="41">
        <f t="shared" si="18"/>
        <v>5059.090909090909</v>
      </c>
      <c r="AH10" s="42">
        <f t="shared" si="19"/>
        <v>1768.6153846153845</v>
      </c>
      <c r="AI10" s="25">
        <f t="shared" si="20"/>
        <v>0</v>
      </c>
      <c r="AJ10" s="26">
        <f t="shared" si="21"/>
        <v>0</v>
      </c>
      <c r="AK10" s="26">
        <f t="shared" si="22"/>
        <v>1</v>
      </c>
      <c r="AL10" s="27">
        <f t="shared" si="23"/>
        <v>1</v>
      </c>
      <c r="AM10" s="13"/>
      <c r="AN10" s="13"/>
    </row>
    <row r="11" spans="1:40">
      <c r="A11" s="7" t="s">
        <v>193</v>
      </c>
      <c r="B11" s="7" t="s">
        <v>192</v>
      </c>
      <c r="C11" s="92">
        <v>45544</v>
      </c>
      <c r="D11" s="92">
        <v>17820</v>
      </c>
      <c r="E11" s="92">
        <v>22141</v>
      </c>
      <c r="F11" s="92">
        <v>932</v>
      </c>
      <c r="G11" s="92">
        <v>1909</v>
      </c>
      <c r="I11" s="34">
        <f t="shared" si="2"/>
        <v>0.39126998067802565</v>
      </c>
      <c r="J11" s="35">
        <f t="shared" si="3"/>
        <v>0.48614526611628317</v>
      </c>
      <c r="K11" s="35">
        <f t="shared" si="4"/>
        <v>2.0463727384507288E-2</v>
      </c>
      <c r="L11" s="36">
        <f t="shared" si="5"/>
        <v>4.1915510275777272E-2</v>
      </c>
      <c r="N11" s="34">
        <f t="shared" si="0"/>
        <v>0.37578579491178116</v>
      </c>
      <c r="O11" s="35">
        <f t="shared" si="0"/>
        <v>0.44531507840773027</v>
      </c>
      <c r="P11" s="35">
        <f t="shared" si="0"/>
        <v>0.13022371971959182</v>
      </c>
      <c r="Q11" s="36">
        <f t="shared" si="0"/>
        <v>3.8691240254563636E-2</v>
      </c>
      <c r="S11" s="34">
        <f t="shared" si="6"/>
        <v>0.44531507840773027</v>
      </c>
      <c r="T11" s="36">
        <f t="shared" si="7"/>
        <v>0.37578579491178116</v>
      </c>
      <c r="V11" s="25">
        <f t="shared" si="8"/>
        <v>0</v>
      </c>
      <c r="W11" s="26">
        <f t="shared" si="9"/>
        <v>1</v>
      </c>
      <c r="X11" s="26">
        <f t="shared" si="10"/>
        <v>0</v>
      </c>
      <c r="Y11" s="27">
        <f t="shared" si="11"/>
        <v>0</v>
      </c>
      <c r="AA11" s="40">
        <f t="shared" si="12"/>
        <v>17114.788243462161</v>
      </c>
      <c r="AB11" s="41">
        <f t="shared" si="13"/>
        <v>0</v>
      </c>
      <c r="AC11" s="41">
        <f t="shared" si="14"/>
        <v>5930.9090909090901</v>
      </c>
      <c r="AD11" s="42">
        <f t="shared" si="15"/>
        <v>1762.1538461538462</v>
      </c>
      <c r="AE11" s="40">
        <f t="shared" si="16"/>
        <v>17114.788243462161</v>
      </c>
      <c r="AF11" s="41">
        <f t="shared" si="17"/>
        <v>3165.6416875395062</v>
      </c>
      <c r="AG11" s="41">
        <f t="shared" si="18"/>
        <v>5930.9090909090901</v>
      </c>
      <c r="AH11" s="42">
        <f t="shared" si="19"/>
        <v>1762.1538461538462</v>
      </c>
      <c r="AI11" s="25">
        <f t="shared" si="20"/>
        <v>0</v>
      </c>
      <c r="AJ11" s="26">
        <f t="shared" si="21"/>
        <v>0</v>
      </c>
      <c r="AK11" s="26">
        <f t="shared" si="22"/>
        <v>1</v>
      </c>
      <c r="AL11" s="27">
        <f t="shared" si="23"/>
        <v>1</v>
      </c>
      <c r="AM11" s="13"/>
      <c r="AN11" s="13"/>
    </row>
    <row r="12" spans="1:40">
      <c r="A12" s="7" t="s">
        <v>191</v>
      </c>
      <c r="B12" s="7" t="s">
        <v>189</v>
      </c>
      <c r="C12" s="92">
        <v>61223</v>
      </c>
      <c r="D12" s="92">
        <v>31103</v>
      </c>
      <c r="E12" s="92">
        <v>20598</v>
      </c>
      <c r="F12" s="92">
        <v>807</v>
      </c>
      <c r="G12" s="92">
        <v>4955</v>
      </c>
      <c r="I12" s="34">
        <f t="shared" si="2"/>
        <v>0.50802802868203123</v>
      </c>
      <c r="J12" s="35">
        <f t="shared" si="3"/>
        <v>0.3364421867598778</v>
      </c>
      <c r="K12" s="35">
        <f t="shared" si="4"/>
        <v>1.3181320745471473E-2</v>
      </c>
      <c r="L12" s="36">
        <f t="shared" si="5"/>
        <v>8.0933636051810601E-2</v>
      </c>
      <c r="N12" s="34">
        <f t="shared" si="0"/>
        <v>0.48792323976635726</v>
      </c>
      <c r="O12" s="35">
        <f t="shared" si="0"/>
        <v>0.30818520557352597</v>
      </c>
      <c r="P12" s="35">
        <f t="shared" si="0"/>
        <v>8.3881132016636634E-2</v>
      </c>
      <c r="Q12" s="36">
        <f t="shared" si="0"/>
        <v>7.470797174013287E-2</v>
      </c>
      <c r="S12" s="34">
        <f t="shared" si="6"/>
        <v>0.48792323976635726</v>
      </c>
      <c r="T12" s="36">
        <f t="shared" si="7"/>
        <v>0.30818520557352597</v>
      </c>
      <c r="V12" s="25">
        <f t="shared" si="8"/>
        <v>1</v>
      </c>
      <c r="W12" s="26">
        <f t="shared" si="9"/>
        <v>0</v>
      </c>
      <c r="X12" s="26">
        <f t="shared" si="10"/>
        <v>0</v>
      </c>
      <c r="Y12" s="27">
        <f t="shared" si="11"/>
        <v>0</v>
      </c>
      <c r="AA12" s="40">
        <f t="shared" si="12"/>
        <v>0</v>
      </c>
      <c r="AB12" s="41">
        <f t="shared" si="13"/>
        <v>18868.02284082798</v>
      </c>
      <c r="AC12" s="41">
        <f t="shared" si="14"/>
        <v>5135.454545454545</v>
      </c>
      <c r="AD12" s="42">
        <f t="shared" si="15"/>
        <v>4573.8461538461543</v>
      </c>
      <c r="AE12" s="40">
        <f t="shared" si="16"/>
        <v>11003.101667387711</v>
      </c>
      <c r="AF12" s="41">
        <f t="shared" si="17"/>
        <v>18868.02284082798</v>
      </c>
      <c r="AG12" s="41">
        <f t="shared" si="18"/>
        <v>5135.454545454545</v>
      </c>
      <c r="AH12" s="42">
        <f t="shared" si="19"/>
        <v>4573.8461538461543</v>
      </c>
      <c r="AI12" s="25">
        <f t="shared" si="20"/>
        <v>0</v>
      </c>
      <c r="AJ12" s="26">
        <f t="shared" si="21"/>
        <v>0</v>
      </c>
      <c r="AK12" s="26">
        <f t="shared" si="22"/>
        <v>1</v>
      </c>
      <c r="AL12" s="27">
        <f t="shared" si="23"/>
        <v>1</v>
      </c>
      <c r="AM12" s="13"/>
      <c r="AN12" s="13"/>
    </row>
    <row r="13" spans="1:40">
      <c r="A13" s="7" t="s">
        <v>190</v>
      </c>
      <c r="B13" s="7" t="s">
        <v>189</v>
      </c>
      <c r="C13" s="92">
        <v>51188</v>
      </c>
      <c r="D13" s="92">
        <v>27153</v>
      </c>
      <c r="E13" s="92">
        <v>17084</v>
      </c>
      <c r="F13" s="92">
        <v>642</v>
      </c>
      <c r="G13" s="92">
        <v>3117</v>
      </c>
      <c r="I13" s="34">
        <f t="shared" ref="I13:I20" si="24">D13/$C13</f>
        <v>0.53045635695866222</v>
      </c>
      <c r="J13" s="35">
        <f t="shared" ref="J13:J20" si="25">E13/$C13</f>
        <v>0.33375009767914354</v>
      </c>
      <c r="K13" s="35">
        <f t="shared" ref="K13:K20" si="26">F13/$C13</f>
        <v>1.2542002031726186E-2</v>
      </c>
      <c r="L13" s="36">
        <f t="shared" ref="L13:L20" si="27">G13/$C13</f>
        <v>6.0893178088614518E-2</v>
      </c>
      <c r="N13" s="34">
        <f t="shared" ref="N13:N76" si="28">I13*I$2</f>
        <v>0.50946398550762517</v>
      </c>
      <c r="O13" s="35">
        <f t="shared" ref="O13:O76" si="29">J13*J$2</f>
        <v>0.30571921866873725</v>
      </c>
      <c r="P13" s="35">
        <f t="shared" ref="P13:P76" si="30">K13*K$2</f>
        <v>7.9812740201893911E-2</v>
      </c>
      <c r="Q13" s="36">
        <f t="shared" ref="Q13:Q76" si="31">L13*L$2</f>
        <v>5.6209087466413406E-2</v>
      </c>
      <c r="S13" s="34">
        <f t="shared" si="6"/>
        <v>0.50946398550762517</v>
      </c>
      <c r="T13" s="36">
        <f t="shared" si="7"/>
        <v>0.30571921866873725</v>
      </c>
      <c r="V13" s="25">
        <f t="shared" si="8"/>
        <v>1</v>
      </c>
      <c r="W13" s="26">
        <f t="shared" si="9"/>
        <v>0</v>
      </c>
      <c r="X13" s="26">
        <f t="shared" si="10"/>
        <v>0</v>
      </c>
      <c r="Y13" s="27">
        <f t="shared" si="11"/>
        <v>0</v>
      </c>
      <c r="AA13" s="40">
        <f t="shared" si="12"/>
        <v>0</v>
      </c>
      <c r="AB13" s="41">
        <f t="shared" si="13"/>
        <v>15649.155365215322</v>
      </c>
      <c r="AC13" s="41">
        <f t="shared" si="14"/>
        <v>4085.4545454545455</v>
      </c>
      <c r="AD13" s="42">
        <f t="shared" si="15"/>
        <v>2877.2307692307695</v>
      </c>
      <c r="AE13" s="40">
        <f t="shared" si="16"/>
        <v>10428.287124948994</v>
      </c>
      <c r="AF13" s="41">
        <f t="shared" si="17"/>
        <v>15649.155365215322</v>
      </c>
      <c r="AG13" s="41">
        <f t="shared" si="18"/>
        <v>4085.4545454545455</v>
      </c>
      <c r="AH13" s="42">
        <f t="shared" si="19"/>
        <v>2877.2307692307695</v>
      </c>
      <c r="AI13" s="25">
        <f t="shared" si="20"/>
        <v>0</v>
      </c>
      <c r="AJ13" s="26">
        <f t="shared" si="21"/>
        <v>0</v>
      </c>
      <c r="AK13" s="26">
        <f t="shared" si="22"/>
        <v>1</v>
      </c>
      <c r="AL13" s="27">
        <f t="shared" si="23"/>
        <v>1</v>
      </c>
      <c r="AM13" s="13"/>
      <c r="AN13" s="13"/>
    </row>
    <row r="14" spans="1:40">
      <c r="A14" s="7" t="s">
        <v>188</v>
      </c>
      <c r="B14" s="7" t="s">
        <v>187</v>
      </c>
      <c r="C14" s="92">
        <v>51835</v>
      </c>
      <c r="D14" s="92">
        <v>20869</v>
      </c>
      <c r="E14" s="92">
        <v>24269</v>
      </c>
      <c r="F14" s="92">
        <v>657</v>
      </c>
      <c r="G14" s="92">
        <v>2486</v>
      </c>
      <c r="I14" s="34">
        <f t="shared" si="24"/>
        <v>0.40260441786437734</v>
      </c>
      <c r="J14" s="35">
        <f t="shared" si="25"/>
        <v>0.46819716407832546</v>
      </c>
      <c r="K14" s="35">
        <f t="shared" si="26"/>
        <v>1.2674833606636442E-2</v>
      </c>
      <c r="L14" s="36">
        <f t="shared" si="27"/>
        <v>4.7959872672904406E-2</v>
      </c>
      <c r="N14" s="34">
        <f t="shared" si="28"/>
        <v>0.38667168112408379</v>
      </c>
      <c r="O14" s="35">
        <f t="shared" si="29"/>
        <v>0.42887439488497575</v>
      </c>
      <c r="P14" s="35">
        <f t="shared" si="30"/>
        <v>8.0658032042231903E-2</v>
      </c>
      <c r="Q14" s="36">
        <f t="shared" si="31"/>
        <v>4.4270651698065606E-2</v>
      </c>
      <c r="S14" s="34">
        <f t="shared" si="6"/>
        <v>0.42887439488497575</v>
      </c>
      <c r="T14" s="36">
        <f t="shared" si="7"/>
        <v>0.38667168112408379</v>
      </c>
      <c r="V14" s="25">
        <f t="shared" si="8"/>
        <v>0</v>
      </c>
      <c r="W14" s="26">
        <f t="shared" si="9"/>
        <v>1</v>
      </c>
      <c r="X14" s="26">
        <f t="shared" si="10"/>
        <v>0</v>
      </c>
      <c r="Y14" s="27">
        <f t="shared" si="11"/>
        <v>0</v>
      </c>
      <c r="AA14" s="40">
        <f t="shared" si="12"/>
        <v>20043.126591066884</v>
      </c>
      <c r="AB14" s="41">
        <f t="shared" si="13"/>
        <v>0</v>
      </c>
      <c r="AC14" s="41">
        <f t="shared" si="14"/>
        <v>4180.909090909091</v>
      </c>
      <c r="AD14" s="42">
        <f t="shared" si="15"/>
        <v>2294.7692307692305</v>
      </c>
      <c r="AE14" s="40">
        <f t="shared" si="16"/>
        <v>20043.126591066884</v>
      </c>
      <c r="AF14" s="41">
        <f t="shared" si="17"/>
        <v>2186.5776677958347</v>
      </c>
      <c r="AG14" s="41">
        <f t="shared" si="18"/>
        <v>4180.909090909091</v>
      </c>
      <c r="AH14" s="42">
        <f t="shared" si="19"/>
        <v>2294.7692307692305</v>
      </c>
      <c r="AI14" s="25">
        <f t="shared" si="20"/>
        <v>0</v>
      </c>
      <c r="AJ14" s="26">
        <f t="shared" si="21"/>
        <v>0</v>
      </c>
      <c r="AK14" s="26">
        <f t="shared" si="22"/>
        <v>1</v>
      </c>
      <c r="AL14" s="27">
        <f t="shared" si="23"/>
        <v>1</v>
      </c>
      <c r="AM14" s="13"/>
      <c r="AN14" s="13"/>
    </row>
    <row r="15" spans="1:40">
      <c r="A15" s="7" t="s">
        <v>186</v>
      </c>
      <c r="B15" s="7" t="s">
        <v>185</v>
      </c>
      <c r="C15" s="92">
        <v>52765</v>
      </c>
      <c r="D15" s="92">
        <v>25740</v>
      </c>
      <c r="E15" s="92">
        <v>21181</v>
      </c>
      <c r="F15" s="92">
        <v>677</v>
      </c>
      <c r="G15" s="92">
        <v>1810</v>
      </c>
      <c r="I15" s="34">
        <f t="shared" si="24"/>
        <v>0.4878233677627215</v>
      </c>
      <c r="J15" s="35">
        <f t="shared" si="25"/>
        <v>0.4014213967592154</v>
      </c>
      <c r="K15" s="35">
        <f t="shared" si="26"/>
        <v>1.2830474746517578E-2</v>
      </c>
      <c r="L15" s="36">
        <f t="shared" si="27"/>
        <v>3.4303041789064723E-2</v>
      </c>
      <c r="N15" s="34">
        <f t="shared" si="28"/>
        <v>0.46851816158650644</v>
      </c>
      <c r="O15" s="35">
        <f t="shared" si="29"/>
        <v>0.36770696586318802</v>
      </c>
      <c r="P15" s="35">
        <f t="shared" si="30"/>
        <v>8.1648475659657313E-2</v>
      </c>
      <c r="Q15" s="36">
        <f t="shared" si="31"/>
        <v>3.1664346266828979E-2</v>
      </c>
      <c r="S15" s="34">
        <f t="shared" si="6"/>
        <v>0.46851816158650644</v>
      </c>
      <c r="T15" s="36">
        <f t="shared" si="7"/>
        <v>0.36770696586318802</v>
      </c>
      <c r="V15" s="25">
        <f t="shared" si="8"/>
        <v>1</v>
      </c>
      <c r="W15" s="26">
        <f t="shared" si="9"/>
        <v>0</v>
      </c>
      <c r="X15" s="26">
        <f t="shared" si="10"/>
        <v>0</v>
      </c>
      <c r="Y15" s="27">
        <f t="shared" si="11"/>
        <v>0</v>
      </c>
      <c r="AA15" s="40">
        <f t="shared" si="12"/>
        <v>0</v>
      </c>
      <c r="AB15" s="41">
        <f t="shared" si="13"/>
        <v>19402.058053771118</v>
      </c>
      <c r="AC15" s="41">
        <f t="shared" si="14"/>
        <v>4308.181818181818</v>
      </c>
      <c r="AD15" s="42">
        <f t="shared" si="15"/>
        <v>1670.7692307692309</v>
      </c>
      <c r="AE15" s="40">
        <f t="shared" si="16"/>
        <v>5318.3027423408967</v>
      </c>
      <c r="AF15" s="41">
        <f t="shared" si="17"/>
        <v>19402.058053771118</v>
      </c>
      <c r="AG15" s="41">
        <f t="shared" si="18"/>
        <v>4308.181818181818</v>
      </c>
      <c r="AH15" s="42">
        <f t="shared" si="19"/>
        <v>1670.7692307692309</v>
      </c>
      <c r="AI15" s="25">
        <f t="shared" si="20"/>
        <v>0</v>
      </c>
      <c r="AJ15" s="26">
        <f t="shared" si="21"/>
        <v>0</v>
      </c>
      <c r="AK15" s="26">
        <f t="shared" si="22"/>
        <v>1</v>
      </c>
      <c r="AL15" s="27">
        <f t="shared" si="23"/>
        <v>1</v>
      </c>
      <c r="AM15" s="13"/>
      <c r="AN15" s="13"/>
    </row>
    <row r="16" spans="1:40">
      <c r="A16" s="7" t="s">
        <v>184</v>
      </c>
      <c r="B16" s="7" t="s">
        <v>182</v>
      </c>
      <c r="C16" s="92">
        <v>59516</v>
      </c>
      <c r="D16" s="92">
        <v>31243</v>
      </c>
      <c r="E16" s="92">
        <v>20531</v>
      </c>
      <c r="F16" s="93">
        <v>1201</v>
      </c>
      <c r="G16" s="92">
        <v>3114</v>
      </c>
      <c r="I16" s="34">
        <f t="shared" si="24"/>
        <v>0.52495127360709726</v>
      </c>
      <c r="J16" s="35">
        <f t="shared" si="25"/>
        <v>0.34496605954701259</v>
      </c>
      <c r="K16" s="35">
        <f t="shared" si="26"/>
        <v>2.017944754351771E-2</v>
      </c>
      <c r="L16" s="36">
        <f t="shared" si="27"/>
        <v>5.2322064654882719E-2</v>
      </c>
      <c r="N16" s="34">
        <f t="shared" si="28"/>
        <v>0.5041767612750413</v>
      </c>
      <c r="O16" s="35">
        <f t="shared" si="29"/>
        <v>0.31599317850487713</v>
      </c>
      <c r="P16" s="35">
        <f t="shared" si="30"/>
        <v>0.12841466618602179</v>
      </c>
      <c r="Q16" s="36">
        <f t="shared" si="31"/>
        <v>4.8297290450660973E-2</v>
      </c>
      <c r="S16" s="34">
        <f t="shared" si="6"/>
        <v>0.5041767612750413</v>
      </c>
      <c r="T16" s="36">
        <f t="shared" si="7"/>
        <v>0.31599317850487713</v>
      </c>
      <c r="V16" s="25">
        <f t="shared" si="8"/>
        <v>1</v>
      </c>
      <c r="W16" s="26">
        <f t="shared" si="9"/>
        <v>0</v>
      </c>
      <c r="X16" s="26">
        <f t="shared" si="10"/>
        <v>0</v>
      </c>
      <c r="Y16" s="27">
        <f t="shared" si="11"/>
        <v>0</v>
      </c>
      <c r="AA16" s="40">
        <f t="shared" si="12"/>
        <v>0</v>
      </c>
      <c r="AB16" s="41">
        <f t="shared" si="13"/>
        <v>18806.650011896269</v>
      </c>
      <c r="AC16" s="41">
        <f t="shared" si="14"/>
        <v>7642.727272727273</v>
      </c>
      <c r="AD16" s="42">
        <f t="shared" si="15"/>
        <v>2874.4615384615386</v>
      </c>
      <c r="AE16" s="40">
        <f t="shared" si="16"/>
        <v>11198.934112149091</v>
      </c>
      <c r="AF16" s="41">
        <f t="shared" si="17"/>
        <v>18806.650011896269</v>
      </c>
      <c r="AG16" s="41">
        <f t="shared" si="18"/>
        <v>7642.727272727273</v>
      </c>
      <c r="AH16" s="42">
        <f t="shared" si="19"/>
        <v>2874.4615384615386</v>
      </c>
      <c r="AI16" s="25">
        <f t="shared" si="20"/>
        <v>0</v>
      </c>
      <c r="AJ16" s="26">
        <f t="shared" si="21"/>
        <v>0</v>
      </c>
      <c r="AK16" s="26">
        <f t="shared" si="22"/>
        <v>1</v>
      </c>
      <c r="AL16" s="27">
        <f t="shared" si="23"/>
        <v>1</v>
      </c>
      <c r="AM16" s="13"/>
      <c r="AN16" s="13"/>
    </row>
    <row r="17" spans="1:40">
      <c r="A17" s="7" t="s">
        <v>183</v>
      </c>
      <c r="B17" s="7" t="s">
        <v>182</v>
      </c>
      <c r="C17" s="92">
        <v>49534</v>
      </c>
      <c r="D17" s="92">
        <v>26430</v>
      </c>
      <c r="E17" s="92">
        <v>16743</v>
      </c>
      <c r="F17" s="93">
        <v>992</v>
      </c>
      <c r="G17" s="92">
        <v>2632</v>
      </c>
      <c r="I17" s="34">
        <f t="shared" si="24"/>
        <v>0.53357289942261876</v>
      </c>
      <c r="J17" s="35">
        <f t="shared" si="25"/>
        <v>0.33801025558202447</v>
      </c>
      <c r="K17" s="35">
        <f t="shared" si="26"/>
        <v>2.0026648362740745E-2</v>
      </c>
      <c r="L17" s="36">
        <f t="shared" si="27"/>
        <v>5.3135220252755681E-2</v>
      </c>
      <c r="N17" s="34">
        <f t="shared" si="28"/>
        <v>0.51245719338205686</v>
      </c>
      <c r="O17" s="35">
        <f t="shared" si="29"/>
        <v>0.30962157601494034</v>
      </c>
      <c r="P17" s="35">
        <f t="shared" si="30"/>
        <v>0.12744230776289564</v>
      </c>
      <c r="Q17" s="36">
        <f t="shared" si="31"/>
        <v>4.9047895617928321E-2</v>
      </c>
      <c r="S17" s="34">
        <f t="shared" si="6"/>
        <v>0.51245719338205686</v>
      </c>
      <c r="T17" s="36">
        <f t="shared" si="7"/>
        <v>0.30962157601494034</v>
      </c>
      <c r="V17" s="25">
        <f t="shared" si="8"/>
        <v>1</v>
      </c>
      <c r="W17" s="26">
        <f t="shared" si="9"/>
        <v>0</v>
      </c>
      <c r="X17" s="26">
        <f t="shared" si="10"/>
        <v>0</v>
      </c>
      <c r="Y17" s="27">
        <f t="shared" si="11"/>
        <v>0</v>
      </c>
      <c r="AA17" s="40">
        <f t="shared" si="12"/>
        <v>0</v>
      </c>
      <c r="AB17" s="41">
        <f t="shared" si="13"/>
        <v>15336.795146324055</v>
      </c>
      <c r="AC17" s="41">
        <f t="shared" si="14"/>
        <v>6312.727272727273</v>
      </c>
      <c r="AD17" s="42">
        <f t="shared" si="15"/>
        <v>2429.5384615384614</v>
      </c>
      <c r="AE17" s="40">
        <f t="shared" si="16"/>
        <v>10046.25947066275</v>
      </c>
      <c r="AF17" s="41">
        <f t="shared" si="17"/>
        <v>15336.795146324055</v>
      </c>
      <c r="AG17" s="41">
        <f t="shared" si="18"/>
        <v>6312.727272727273</v>
      </c>
      <c r="AH17" s="42">
        <f t="shared" si="19"/>
        <v>2429.5384615384614</v>
      </c>
      <c r="AI17" s="25">
        <f t="shared" si="20"/>
        <v>0</v>
      </c>
      <c r="AJ17" s="26">
        <f t="shared" si="21"/>
        <v>0</v>
      </c>
      <c r="AK17" s="26">
        <f t="shared" si="22"/>
        <v>1</v>
      </c>
      <c r="AL17" s="27">
        <f t="shared" si="23"/>
        <v>1</v>
      </c>
      <c r="AM17" s="13"/>
      <c r="AN17" s="13"/>
    </row>
    <row r="18" spans="1:40">
      <c r="A18" s="7" t="s">
        <v>181</v>
      </c>
      <c r="B18" s="7" t="s">
        <v>180</v>
      </c>
      <c r="C18" s="92">
        <v>46099</v>
      </c>
      <c r="D18" s="92">
        <v>26233</v>
      </c>
      <c r="E18" s="92">
        <v>15333</v>
      </c>
      <c r="F18" s="92">
        <v>1284</v>
      </c>
      <c r="G18" s="92">
        <v>1405</v>
      </c>
      <c r="I18" s="34">
        <f t="shared" si="24"/>
        <v>0.56905789713442811</v>
      </c>
      <c r="J18" s="35">
        <f t="shared" si="25"/>
        <v>0.33261025184928089</v>
      </c>
      <c r="K18" s="35">
        <f t="shared" si="26"/>
        <v>2.7853098765699906E-2</v>
      </c>
      <c r="L18" s="36">
        <f t="shared" si="27"/>
        <v>3.0477884552810256E-2</v>
      </c>
      <c r="N18" s="34">
        <f t="shared" si="28"/>
        <v>0.54653790166810379</v>
      </c>
      <c r="O18" s="35">
        <f t="shared" si="29"/>
        <v>0.30467510578627921</v>
      </c>
      <c r="P18" s="35">
        <f t="shared" si="30"/>
        <v>0.17724699214536302</v>
      </c>
      <c r="Q18" s="36">
        <f t="shared" si="31"/>
        <v>2.8133431894901778E-2</v>
      </c>
      <c r="S18" s="34">
        <f t="shared" si="6"/>
        <v>0.54653790166810379</v>
      </c>
      <c r="T18" s="36">
        <f t="shared" si="7"/>
        <v>0.30467510578627921</v>
      </c>
      <c r="V18" s="25">
        <f t="shared" si="8"/>
        <v>1</v>
      </c>
      <c r="W18" s="26">
        <f t="shared" si="9"/>
        <v>0</v>
      </c>
      <c r="X18" s="26">
        <f t="shared" si="10"/>
        <v>0</v>
      </c>
      <c r="Y18" s="27">
        <f t="shared" si="11"/>
        <v>0</v>
      </c>
      <c r="AA18" s="40">
        <f t="shared" si="12"/>
        <v>0</v>
      </c>
      <c r="AB18" s="41">
        <f t="shared" si="13"/>
        <v>14045.217701641684</v>
      </c>
      <c r="AC18" s="41">
        <f t="shared" si="14"/>
        <v>8170.9090909090901</v>
      </c>
      <c r="AD18" s="42">
        <f t="shared" si="15"/>
        <v>1296.9230769230771</v>
      </c>
      <c r="AE18" s="40">
        <f t="shared" si="16"/>
        <v>11148.633027356231</v>
      </c>
      <c r="AF18" s="41">
        <f t="shared" si="17"/>
        <v>14045.217701641684</v>
      </c>
      <c r="AG18" s="41">
        <f t="shared" si="18"/>
        <v>8170.9090909090901</v>
      </c>
      <c r="AH18" s="42">
        <f t="shared" si="19"/>
        <v>1296.9230769230771</v>
      </c>
      <c r="AI18" s="25">
        <f t="shared" si="20"/>
        <v>0</v>
      </c>
      <c r="AJ18" s="26">
        <f t="shared" si="21"/>
        <v>0</v>
      </c>
      <c r="AK18" s="26">
        <f t="shared" si="22"/>
        <v>1</v>
      </c>
      <c r="AL18" s="27">
        <f t="shared" si="23"/>
        <v>1</v>
      </c>
      <c r="AM18" s="13"/>
      <c r="AN18" s="13"/>
    </row>
    <row r="19" spans="1:40">
      <c r="A19" s="7" t="s">
        <v>179</v>
      </c>
      <c r="B19" s="7" t="s">
        <v>178</v>
      </c>
      <c r="C19" s="92">
        <v>52258</v>
      </c>
      <c r="D19" s="92">
        <v>28512</v>
      </c>
      <c r="E19" s="92">
        <v>18704</v>
      </c>
      <c r="F19" s="92">
        <v>992</v>
      </c>
      <c r="G19" s="92">
        <v>1886</v>
      </c>
      <c r="I19" s="34">
        <f t="shared" si="24"/>
        <v>0.54560067358107844</v>
      </c>
      <c r="J19" s="35">
        <f t="shared" si="25"/>
        <v>0.35791649125492747</v>
      </c>
      <c r="K19" s="35">
        <f t="shared" si="26"/>
        <v>1.8982739484863561E-2</v>
      </c>
      <c r="L19" s="36">
        <f t="shared" si="27"/>
        <v>3.6090168012553103E-2</v>
      </c>
      <c r="N19" s="34">
        <f t="shared" si="28"/>
        <v>0.52400897832943194</v>
      </c>
      <c r="O19" s="35">
        <f t="shared" si="29"/>
        <v>0.32785593417355957</v>
      </c>
      <c r="P19" s="35">
        <f t="shared" si="30"/>
        <v>0.12079925126731357</v>
      </c>
      <c r="Q19" s="36">
        <f t="shared" si="31"/>
        <v>3.3314001242356714E-2</v>
      </c>
      <c r="S19" s="34">
        <f t="shared" si="6"/>
        <v>0.52400897832943194</v>
      </c>
      <c r="T19" s="36">
        <f t="shared" si="7"/>
        <v>0.32785593417355957</v>
      </c>
      <c r="V19" s="25">
        <f t="shared" si="8"/>
        <v>1</v>
      </c>
      <c r="W19" s="26">
        <f t="shared" si="9"/>
        <v>0</v>
      </c>
      <c r="X19" s="26">
        <f t="shared" si="10"/>
        <v>0</v>
      </c>
      <c r="Y19" s="27">
        <f t="shared" si="11"/>
        <v>0</v>
      </c>
      <c r="AA19" s="40">
        <f t="shared" ref="AA19:AA82" si="32">IF(N19&lt;$S19,N19*$C19,0)</f>
        <v>0</v>
      </c>
      <c r="AB19" s="41">
        <f t="shared" ref="AB19:AB82" si="33">IF(O19&lt;$S19,O19*$C19,0)</f>
        <v>17133.095408041878</v>
      </c>
      <c r="AC19" s="41">
        <f t="shared" ref="AC19:AC82" si="34">IF(P19&lt;$S19,P19*$C19,0)</f>
        <v>6312.727272727273</v>
      </c>
      <c r="AD19" s="42">
        <f t="shared" ref="AD19:AD82" si="35">IF(Q19&lt;$S19,Q19*$C19,0)</f>
        <v>1740.9230769230771</v>
      </c>
      <c r="AE19" s="40">
        <f t="shared" si="16"/>
        <v>10249.565781497578</v>
      </c>
      <c r="AF19" s="41">
        <f t="shared" si="17"/>
        <v>17133.095408041878</v>
      </c>
      <c r="AG19" s="41">
        <f t="shared" si="18"/>
        <v>6312.727272727273</v>
      </c>
      <c r="AH19" s="42">
        <f t="shared" si="19"/>
        <v>1740.9230769230771</v>
      </c>
      <c r="AI19" s="25">
        <f t="shared" si="20"/>
        <v>0</v>
      </c>
      <c r="AJ19" s="26">
        <f t="shared" si="21"/>
        <v>0</v>
      </c>
      <c r="AK19" s="26">
        <f t="shared" si="22"/>
        <v>1</v>
      </c>
      <c r="AL19" s="27">
        <f t="shared" si="23"/>
        <v>1</v>
      </c>
      <c r="AM19" s="13"/>
      <c r="AN19" s="13"/>
    </row>
    <row r="20" spans="1:40">
      <c r="A20" s="7" t="s">
        <v>177</v>
      </c>
      <c r="B20" s="7" t="s">
        <v>176</v>
      </c>
      <c r="C20" s="92">
        <v>52361</v>
      </c>
      <c r="D20" s="92">
        <v>22275</v>
      </c>
      <c r="E20" s="92">
        <v>25545</v>
      </c>
      <c r="F20" s="92">
        <v>1347</v>
      </c>
      <c r="G20" s="92">
        <v>1191</v>
      </c>
      <c r="I20" s="34">
        <f t="shared" si="24"/>
        <v>0.4254120433146808</v>
      </c>
      <c r="J20" s="35">
        <f t="shared" si="25"/>
        <v>0.48786310421878881</v>
      </c>
      <c r="K20" s="35">
        <f t="shared" si="26"/>
        <v>2.572525352838945E-2</v>
      </c>
      <c r="L20" s="36">
        <f t="shared" si="27"/>
        <v>2.274593686140448E-2</v>
      </c>
      <c r="N20" s="34">
        <f t="shared" si="28"/>
        <v>0.4085767136671894</v>
      </c>
      <c r="O20" s="35">
        <f t="shared" si="29"/>
        <v>0.44688863936291623</v>
      </c>
      <c r="P20" s="35">
        <f t="shared" si="30"/>
        <v>0.16370615881702377</v>
      </c>
      <c r="Q20" s="36">
        <f t="shared" si="31"/>
        <v>2.0996249410527214E-2</v>
      </c>
      <c r="S20" s="34">
        <f t="shared" si="6"/>
        <v>0.44688863936291623</v>
      </c>
      <c r="T20" s="36">
        <f t="shared" si="7"/>
        <v>0.4085767136671894</v>
      </c>
      <c r="V20" s="25">
        <f t="shared" si="8"/>
        <v>0</v>
      </c>
      <c r="W20" s="26">
        <f t="shared" si="9"/>
        <v>1</v>
      </c>
      <c r="X20" s="26">
        <f t="shared" si="10"/>
        <v>0</v>
      </c>
      <c r="Y20" s="27">
        <f t="shared" si="11"/>
        <v>0</v>
      </c>
      <c r="AA20" s="40">
        <f t="shared" si="32"/>
        <v>21393.485304327703</v>
      </c>
      <c r="AB20" s="41">
        <f t="shared" si="33"/>
        <v>0</v>
      </c>
      <c r="AC20" s="41">
        <f t="shared" si="34"/>
        <v>8571.818181818182</v>
      </c>
      <c r="AD20" s="42">
        <f t="shared" si="35"/>
        <v>1099.3846153846155</v>
      </c>
      <c r="AE20" s="40">
        <f t="shared" si="16"/>
        <v>21393.485304327703</v>
      </c>
      <c r="AF20" s="41">
        <f t="shared" si="17"/>
        <v>2005.0507413539528</v>
      </c>
      <c r="AG20" s="41">
        <f t="shared" si="18"/>
        <v>8571.818181818182</v>
      </c>
      <c r="AH20" s="42">
        <f t="shared" si="19"/>
        <v>1099.3846153846155</v>
      </c>
      <c r="AI20" s="25">
        <f>IF(N20&gt;=$T20,0,1)</f>
        <v>0</v>
      </c>
      <c r="AJ20" s="26">
        <f>IF(O20&gt;=$T20,0,1)</f>
        <v>0</v>
      </c>
      <c r="AK20" s="26">
        <f>IF(P20&gt;=$T20,0,1)</f>
        <v>1</v>
      </c>
      <c r="AL20" s="27">
        <f>IF(Q20&gt;=$T20,0,1)</f>
        <v>1</v>
      </c>
      <c r="AM20" s="13"/>
      <c r="AN20" s="13"/>
    </row>
    <row r="21" spans="1:40">
      <c r="A21" s="7" t="s">
        <v>175</v>
      </c>
      <c r="B21" s="7" t="s">
        <v>174</v>
      </c>
      <c r="C21" s="92">
        <v>52026</v>
      </c>
      <c r="D21" s="92">
        <v>26550</v>
      </c>
      <c r="E21" s="92">
        <v>19707</v>
      </c>
      <c r="F21" s="92">
        <v>1281</v>
      </c>
      <c r="G21" s="92">
        <v>2097</v>
      </c>
      <c r="I21" s="34">
        <f t="shared" ref="I21:I84" si="36">D21/$C21</f>
        <v>0.51032176219582515</v>
      </c>
      <c r="J21" s="35">
        <f t="shared" ref="J21:J84" si="37">E21/$C21</f>
        <v>0.37879137354399722</v>
      </c>
      <c r="K21" s="35">
        <f t="shared" ref="K21:K84" si="38">F21/$C21</f>
        <v>2.4622304232499136E-2</v>
      </c>
      <c r="L21" s="36">
        <f t="shared" ref="L21:L84" si="39">G21/$C21</f>
        <v>4.0306769692077041E-2</v>
      </c>
      <c r="N21" s="34">
        <f t="shared" si="28"/>
        <v>0.49012620067407414</v>
      </c>
      <c r="O21" s="35">
        <f t="shared" si="29"/>
        <v>0.34697758461679501</v>
      </c>
      <c r="P21" s="35">
        <f t="shared" si="30"/>
        <v>0.15668739057044903</v>
      </c>
      <c r="Q21" s="36">
        <f t="shared" si="31"/>
        <v>3.7206248946532655E-2</v>
      </c>
      <c r="S21" s="34">
        <f t="shared" si="6"/>
        <v>0.49012620067407414</v>
      </c>
      <c r="T21" s="36">
        <f t="shared" si="7"/>
        <v>0.34697758461679501</v>
      </c>
      <c r="V21" s="25">
        <f t="shared" si="8"/>
        <v>1</v>
      </c>
      <c r="W21" s="26">
        <f t="shared" si="9"/>
        <v>0</v>
      </c>
      <c r="X21" s="26">
        <f t="shared" si="10"/>
        <v>0</v>
      </c>
      <c r="Y21" s="27">
        <f t="shared" si="11"/>
        <v>0</v>
      </c>
      <c r="AA21" s="40">
        <f t="shared" si="32"/>
        <v>0</v>
      </c>
      <c r="AB21" s="41">
        <f t="shared" si="33"/>
        <v>18051.855817273376</v>
      </c>
      <c r="AC21" s="41">
        <f t="shared" si="34"/>
        <v>8151.8181818181811</v>
      </c>
      <c r="AD21" s="42">
        <f t="shared" si="35"/>
        <v>1935.6923076923078</v>
      </c>
      <c r="AE21" s="40">
        <f t="shared" si="16"/>
        <v>7446.4498989960039</v>
      </c>
      <c r="AF21" s="41">
        <f t="shared" si="17"/>
        <v>18051.855817273376</v>
      </c>
      <c r="AG21" s="41">
        <f t="shared" si="18"/>
        <v>8151.8181818181811</v>
      </c>
      <c r="AH21" s="42">
        <f t="shared" si="19"/>
        <v>1935.6923076923078</v>
      </c>
      <c r="AI21" s="25">
        <f t="shared" ref="AI21:AI51" si="40">IF(N21&gt;=$T21,0,1)</f>
        <v>0</v>
      </c>
      <c r="AJ21" s="26">
        <f t="shared" ref="AJ21:AJ51" si="41">IF(O21&gt;=$T21,0,1)</f>
        <v>0</v>
      </c>
      <c r="AK21" s="26">
        <f t="shared" ref="AK21:AK51" si="42">IF(P21&gt;=$T21,0,1)</f>
        <v>1</v>
      </c>
      <c r="AL21" s="27">
        <f t="shared" ref="AL21:AL51" si="43">IF(Q21&gt;=$T21,0,1)</f>
        <v>1</v>
      </c>
      <c r="AM21" s="13"/>
      <c r="AN21" s="13"/>
    </row>
    <row r="22" spans="1:40">
      <c r="A22" s="7" t="s">
        <v>173</v>
      </c>
      <c r="B22" s="7" t="s">
        <v>172</v>
      </c>
      <c r="C22" s="92">
        <v>49764</v>
      </c>
      <c r="D22" s="92">
        <v>22923</v>
      </c>
      <c r="E22" s="92">
        <v>21495</v>
      </c>
      <c r="F22" s="92">
        <v>1228</v>
      </c>
      <c r="G22" s="92">
        <v>1661</v>
      </c>
      <c r="I22" s="34">
        <f t="shared" si="36"/>
        <v>0.46063419339281408</v>
      </c>
      <c r="J22" s="35">
        <f t="shared" si="37"/>
        <v>0.43193875090426814</v>
      </c>
      <c r="K22" s="35">
        <f t="shared" si="38"/>
        <v>2.4676472952335021E-2</v>
      </c>
      <c r="L22" s="36">
        <f t="shared" si="39"/>
        <v>3.3377541998231654E-2</v>
      </c>
      <c r="N22" s="34">
        <f t="shared" si="28"/>
        <v>0.44240497629719472</v>
      </c>
      <c r="O22" s="35">
        <f t="shared" si="29"/>
        <v>0.39566123982427609</v>
      </c>
      <c r="P22" s="35">
        <f t="shared" si="30"/>
        <v>0.1570321006057683</v>
      </c>
      <c r="Q22" s="36">
        <f t="shared" si="31"/>
        <v>3.0810038767598451E-2</v>
      </c>
      <c r="S22" s="34">
        <f t="shared" si="6"/>
        <v>0.44240497629719472</v>
      </c>
      <c r="T22" s="36">
        <f t="shared" si="7"/>
        <v>0.39566123982427609</v>
      </c>
      <c r="V22" s="25">
        <f t="shared" si="8"/>
        <v>1</v>
      </c>
      <c r="W22" s="26">
        <f t="shared" si="9"/>
        <v>0</v>
      </c>
      <c r="X22" s="26">
        <f t="shared" si="10"/>
        <v>0</v>
      </c>
      <c r="Y22" s="27">
        <f t="shared" si="11"/>
        <v>0</v>
      </c>
      <c r="AA22" s="40">
        <f t="shared" si="32"/>
        <v>0</v>
      </c>
      <c r="AB22" s="41">
        <f t="shared" si="33"/>
        <v>19689.685938615276</v>
      </c>
      <c r="AC22" s="41">
        <f t="shared" si="34"/>
        <v>7814.545454545454</v>
      </c>
      <c r="AD22" s="42">
        <f t="shared" si="35"/>
        <v>1533.2307692307693</v>
      </c>
      <c r="AE22" s="40">
        <f t="shared" si="16"/>
        <v>2325.1553018383224</v>
      </c>
      <c r="AF22" s="41">
        <f t="shared" si="17"/>
        <v>19689.685938615276</v>
      </c>
      <c r="AG22" s="41">
        <f t="shared" si="18"/>
        <v>7814.545454545454</v>
      </c>
      <c r="AH22" s="42">
        <f t="shared" si="19"/>
        <v>1533.2307692307693</v>
      </c>
      <c r="AI22" s="25">
        <f t="shared" si="40"/>
        <v>0</v>
      </c>
      <c r="AJ22" s="26">
        <f t="shared" si="41"/>
        <v>0</v>
      </c>
      <c r="AK22" s="26">
        <f t="shared" si="42"/>
        <v>1</v>
      </c>
      <c r="AL22" s="27">
        <f t="shared" si="43"/>
        <v>1</v>
      </c>
      <c r="AM22" s="13"/>
      <c r="AN22" s="13"/>
    </row>
    <row r="23" spans="1:40">
      <c r="A23" s="7" t="s">
        <v>171</v>
      </c>
      <c r="B23" s="7" t="s">
        <v>170</v>
      </c>
      <c r="C23" s="92">
        <v>50132</v>
      </c>
      <c r="D23" s="92">
        <v>20810</v>
      </c>
      <c r="E23" s="92">
        <v>21331</v>
      </c>
      <c r="F23" s="92">
        <v>861</v>
      </c>
      <c r="G23" s="92">
        <v>3148</v>
      </c>
      <c r="I23" s="34">
        <f t="shared" si="36"/>
        <v>0.41510412510971034</v>
      </c>
      <c r="J23" s="35">
        <f t="shared" si="37"/>
        <v>0.42549668874172186</v>
      </c>
      <c r="K23" s="35">
        <f t="shared" si="38"/>
        <v>1.7174658900502671E-2</v>
      </c>
      <c r="L23" s="36">
        <f t="shared" si="39"/>
        <v>6.279422325061837E-2</v>
      </c>
      <c r="N23" s="34">
        <f t="shared" si="28"/>
        <v>0.39867672279687527</v>
      </c>
      <c r="O23" s="35">
        <f t="shared" si="29"/>
        <v>0.38976023118144876</v>
      </c>
      <c r="P23" s="35">
        <f t="shared" si="30"/>
        <v>0.10929328391228972</v>
      </c>
      <c r="Q23" s="36">
        <f t="shared" si="31"/>
        <v>5.7963898385186188E-2</v>
      </c>
      <c r="S23" s="34">
        <f t="shared" si="6"/>
        <v>0.39867672279687527</v>
      </c>
      <c r="T23" s="36">
        <f t="shared" si="7"/>
        <v>0.38976023118144876</v>
      </c>
      <c r="V23" s="25">
        <f t="shared" si="8"/>
        <v>1</v>
      </c>
      <c r="W23" s="26">
        <f t="shared" si="9"/>
        <v>0</v>
      </c>
      <c r="X23" s="26">
        <f t="shared" si="10"/>
        <v>0</v>
      </c>
      <c r="Y23" s="27">
        <f t="shared" si="11"/>
        <v>0</v>
      </c>
      <c r="AA23" s="40">
        <f t="shared" si="32"/>
        <v>0</v>
      </c>
      <c r="AB23" s="41">
        <f t="shared" si="33"/>
        <v>19539.45990958839</v>
      </c>
      <c r="AC23" s="41">
        <f t="shared" si="34"/>
        <v>5479.0909090909081</v>
      </c>
      <c r="AD23" s="42">
        <f t="shared" si="35"/>
        <v>2905.8461538461538</v>
      </c>
      <c r="AE23" s="40">
        <f t="shared" si="16"/>
        <v>446.00155766456197</v>
      </c>
      <c r="AF23" s="41">
        <f t="shared" si="17"/>
        <v>19539.45990958839</v>
      </c>
      <c r="AG23" s="41">
        <f t="shared" si="18"/>
        <v>5479.0909090909081</v>
      </c>
      <c r="AH23" s="42">
        <f t="shared" si="19"/>
        <v>2905.8461538461538</v>
      </c>
      <c r="AI23" s="25">
        <f t="shared" si="40"/>
        <v>0</v>
      </c>
      <c r="AJ23" s="26">
        <f t="shared" si="41"/>
        <v>0</v>
      </c>
      <c r="AK23" s="26">
        <f t="shared" si="42"/>
        <v>1</v>
      </c>
      <c r="AL23" s="27">
        <f t="shared" si="43"/>
        <v>1</v>
      </c>
      <c r="AM23" s="13"/>
      <c r="AN23" s="13"/>
    </row>
    <row r="24" spans="1:40">
      <c r="A24" s="7" t="s">
        <v>169</v>
      </c>
      <c r="B24" s="7" t="s">
        <v>168</v>
      </c>
      <c r="C24" s="92">
        <v>49815</v>
      </c>
      <c r="D24" s="92">
        <v>20100</v>
      </c>
      <c r="E24" s="92">
        <v>23246</v>
      </c>
      <c r="F24" s="92">
        <v>1115</v>
      </c>
      <c r="G24" s="92">
        <v>1649</v>
      </c>
      <c r="I24" s="34">
        <f t="shared" si="36"/>
        <v>0.40349292381812707</v>
      </c>
      <c r="J24" s="35">
        <f t="shared" si="37"/>
        <v>0.46664659239184986</v>
      </c>
      <c r="K24" s="35">
        <f t="shared" si="38"/>
        <v>2.2382816420756801E-2</v>
      </c>
      <c r="L24" s="36">
        <f t="shared" si="39"/>
        <v>3.3102479172939875E-2</v>
      </c>
      <c r="N24" s="34">
        <f t="shared" si="28"/>
        <v>0.38752502518982351</v>
      </c>
      <c r="O24" s="35">
        <f t="shared" si="29"/>
        <v>0.42745405203631265</v>
      </c>
      <c r="P24" s="35">
        <f t="shared" si="30"/>
        <v>0.14243610449572508</v>
      </c>
      <c r="Q24" s="36">
        <f t="shared" si="31"/>
        <v>3.055613462117527E-2</v>
      </c>
      <c r="S24" s="34">
        <f t="shared" si="6"/>
        <v>0.42745405203631265</v>
      </c>
      <c r="T24" s="36">
        <f t="shared" si="7"/>
        <v>0.38752502518982351</v>
      </c>
      <c r="V24" s="25">
        <f t="shared" si="8"/>
        <v>0</v>
      </c>
      <c r="W24" s="26">
        <f t="shared" si="9"/>
        <v>1</v>
      </c>
      <c r="X24" s="26">
        <f t="shared" si="10"/>
        <v>0</v>
      </c>
      <c r="Y24" s="27">
        <f t="shared" si="11"/>
        <v>0</v>
      </c>
      <c r="AA24" s="40">
        <f t="shared" si="32"/>
        <v>19304.559129831057</v>
      </c>
      <c r="AB24" s="41">
        <f t="shared" si="33"/>
        <v>0</v>
      </c>
      <c r="AC24" s="41">
        <f t="shared" si="34"/>
        <v>7095.454545454545</v>
      </c>
      <c r="AD24" s="42">
        <f t="shared" si="35"/>
        <v>1522.153846153846</v>
      </c>
      <c r="AE24" s="40">
        <f t="shared" si="16"/>
        <v>19304.559129831057</v>
      </c>
      <c r="AF24" s="41">
        <f t="shared" si="17"/>
        <v>1988.0644723578562</v>
      </c>
      <c r="AG24" s="41">
        <f t="shared" si="18"/>
        <v>7095.454545454545</v>
      </c>
      <c r="AH24" s="42">
        <f t="shared" si="19"/>
        <v>1522.153846153846</v>
      </c>
      <c r="AI24" s="25">
        <f t="shared" si="40"/>
        <v>0</v>
      </c>
      <c r="AJ24" s="26">
        <f t="shared" si="41"/>
        <v>0</v>
      </c>
      <c r="AK24" s="26">
        <f t="shared" si="42"/>
        <v>1</v>
      </c>
      <c r="AL24" s="27">
        <f t="shared" si="43"/>
        <v>1</v>
      </c>
      <c r="AM24" s="13"/>
      <c r="AN24" s="13"/>
    </row>
    <row r="25" spans="1:40">
      <c r="A25" s="7" t="s">
        <v>167</v>
      </c>
      <c r="B25" s="7" t="s">
        <v>166</v>
      </c>
      <c r="C25" s="92">
        <v>47343</v>
      </c>
      <c r="D25" s="92">
        <v>21757</v>
      </c>
      <c r="E25" s="92">
        <v>20296</v>
      </c>
      <c r="F25" s="92">
        <v>600</v>
      </c>
      <c r="G25" s="92">
        <v>1961</v>
      </c>
      <c r="I25" s="34">
        <f t="shared" si="36"/>
        <v>0.45956107555499232</v>
      </c>
      <c r="J25" s="35">
        <f t="shared" si="37"/>
        <v>0.42870118074477748</v>
      </c>
      <c r="K25" s="35">
        <f t="shared" si="38"/>
        <v>1.2673468094544072E-2</v>
      </c>
      <c r="L25" s="36">
        <f t="shared" si="39"/>
        <v>4.1421118222334873E-2</v>
      </c>
      <c r="N25" s="34">
        <f t="shared" si="28"/>
        <v>0.44137432620995559</v>
      </c>
      <c r="O25" s="35">
        <f t="shared" si="29"/>
        <v>0.39269558550259182</v>
      </c>
      <c r="P25" s="35">
        <f t="shared" si="30"/>
        <v>8.0649342419825909E-2</v>
      </c>
      <c r="Q25" s="36">
        <f t="shared" si="31"/>
        <v>3.8234878359078343E-2</v>
      </c>
      <c r="S25" s="34">
        <f t="shared" si="6"/>
        <v>0.44137432620995559</v>
      </c>
      <c r="T25" s="36">
        <f t="shared" si="7"/>
        <v>0.39269558550259182</v>
      </c>
      <c r="V25" s="25">
        <f t="shared" si="8"/>
        <v>1</v>
      </c>
      <c r="W25" s="26">
        <f t="shared" si="9"/>
        <v>0</v>
      </c>
      <c r="X25" s="26">
        <f t="shared" si="10"/>
        <v>0</v>
      </c>
      <c r="Y25" s="27">
        <f t="shared" si="11"/>
        <v>0</v>
      </c>
      <c r="AA25" s="40">
        <f t="shared" si="32"/>
        <v>0</v>
      </c>
      <c r="AB25" s="41">
        <f t="shared" si="33"/>
        <v>18591.387104449204</v>
      </c>
      <c r="AC25" s="41">
        <f t="shared" si="34"/>
        <v>3818.181818181818</v>
      </c>
      <c r="AD25" s="42">
        <f t="shared" si="35"/>
        <v>1810.153846153846</v>
      </c>
      <c r="AE25" s="40">
        <f t="shared" si="16"/>
        <v>2303.5976213087233</v>
      </c>
      <c r="AF25" s="41">
        <f t="shared" si="17"/>
        <v>18591.387104449204</v>
      </c>
      <c r="AG25" s="41">
        <f t="shared" si="18"/>
        <v>3818.181818181818</v>
      </c>
      <c r="AH25" s="42">
        <f t="shared" si="19"/>
        <v>1810.153846153846</v>
      </c>
      <c r="AI25" s="25">
        <f t="shared" si="40"/>
        <v>0</v>
      </c>
      <c r="AJ25" s="26">
        <f t="shared" si="41"/>
        <v>0</v>
      </c>
      <c r="AK25" s="26">
        <f t="shared" si="42"/>
        <v>1</v>
      </c>
      <c r="AL25" s="27">
        <f t="shared" si="43"/>
        <v>1</v>
      </c>
      <c r="AM25" s="13"/>
      <c r="AN25" s="13"/>
    </row>
    <row r="26" spans="1:40">
      <c r="A26" s="7" t="s">
        <v>165</v>
      </c>
      <c r="B26" s="7" t="s">
        <v>164</v>
      </c>
      <c r="C26" s="92">
        <v>50919</v>
      </c>
      <c r="D26" s="92">
        <v>24012</v>
      </c>
      <c r="E26" s="92">
        <v>20271</v>
      </c>
      <c r="F26" s="92">
        <v>660</v>
      </c>
      <c r="G26" s="92">
        <v>2098</v>
      </c>
      <c r="I26" s="34">
        <f t="shared" si="36"/>
        <v>0.47157249749602309</v>
      </c>
      <c r="J26" s="35">
        <f t="shared" si="37"/>
        <v>0.39810286926294702</v>
      </c>
      <c r="K26" s="35">
        <f t="shared" si="38"/>
        <v>1.2961762799740765E-2</v>
      </c>
      <c r="L26" s="36">
        <f t="shared" si="39"/>
        <v>4.1202694475539585E-2</v>
      </c>
      <c r="N26" s="34">
        <f t="shared" si="28"/>
        <v>0.45291040606537741</v>
      </c>
      <c r="O26" s="35">
        <f t="shared" si="29"/>
        <v>0.36466715361940188</v>
      </c>
      <c r="P26" s="35">
        <f t="shared" si="30"/>
        <v>8.2483945089259408E-2</v>
      </c>
      <c r="Q26" s="36">
        <f t="shared" si="31"/>
        <v>3.803325643895962E-2</v>
      </c>
      <c r="S26" s="34">
        <f t="shared" si="6"/>
        <v>0.45291040606537741</v>
      </c>
      <c r="T26" s="36">
        <f t="shared" si="7"/>
        <v>0.36466715361940188</v>
      </c>
      <c r="V26" s="25">
        <f t="shared" si="8"/>
        <v>1</v>
      </c>
      <c r="W26" s="26">
        <f t="shared" si="9"/>
        <v>0</v>
      </c>
      <c r="X26" s="26">
        <f t="shared" si="10"/>
        <v>0</v>
      </c>
      <c r="Y26" s="27">
        <f t="shared" si="11"/>
        <v>0</v>
      </c>
      <c r="AA26" s="40">
        <f t="shared" si="32"/>
        <v>0</v>
      </c>
      <c r="AB26" s="41">
        <f t="shared" si="33"/>
        <v>18568.486795146324</v>
      </c>
      <c r="AC26" s="41">
        <f t="shared" si="34"/>
        <v>4200</v>
      </c>
      <c r="AD26" s="42">
        <f t="shared" si="35"/>
        <v>1936.615384615385</v>
      </c>
      <c r="AE26" s="40">
        <f t="shared" si="16"/>
        <v>4492.2581712966276</v>
      </c>
      <c r="AF26" s="41">
        <f t="shared" si="17"/>
        <v>18568.486795146324</v>
      </c>
      <c r="AG26" s="41">
        <f t="shared" si="18"/>
        <v>4200</v>
      </c>
      <c r="AH26" s="42">
        <f t="shared" si="19"/>
        <v>1936.615384615385</v>
      </c>
      <c r="AI26" s="25">
        <f t="shared" si="40"/>
        <v>0</v>
      </c>
      <c r="AJ26" s="26">
        <f t="shared" si="41"/>
        <v>0</v>
      </c>
      <c r="AK26" s="26">
        <f t="shared" si="42"/>
        <v>1</v>
      </c>
      <c r="AL26" s="27">
        <f t="shared" si="43"/>
        <v>1</v>
      </c>
      <c r="AM26" s="13"/>
      <c r="AN26" s="13"/>
    </row>
    <row r="27" spans="1:40">
      <c r="A27" s="7" t="s">
        <v>163</v>
      </c>
      <c r="B27" s="7" t="s">
        <v>162</v>
      </c>
      <c r="C27" s="92">
        <v>54313</v>
      </c>
      <c r="D27" s="92">
        <v>18463</v>
      </c>
      <c r="E27" s="92">
        <v>22393</v>
      </c>
      <c r="F27" s="93">
        <v>1726</v>
      </c>
      <c r="G27" s="92">
        <v>8768</v>
      </c>
      <c r="I27" s="34">
        <f t="shared" si="36"/>
        <v>0.33993703164988126</v>
      </c>
      <c r="J27" s="35">
        <f t="shared" si="37"/>
        <v>0.41229539889160977</v>
      </c>
      <c r="K27" s="35">
        <f t="shared" si="38"/>
        <v>3.1778763831863455E-2</v>
      </c>
      <c r="L27" s="36">
        <f t="shared" si="39"/>
        <v>0.16143464732200394</v>
      </c>
      <c r="N27" s="34">
        <f t="shared" si="28"/>
        <v>0.32648430487086488</v>
      </c>
      <c r="O27" s="35">
        <f t="shared" si="29"/>
        <v>0.37766768635086784</v>
      </c>
      <c r="P27" s="35">
        <f t="shared" si="30"/>
        <v>0.20222849711185834</v>
      </c>
      <c r="Q27" s="36">
        <f t="shared" si="31"/>
        <v>0.14901659752800364</v>
      </c>
      <c r="S27" s="34">
        <f t="shared" si="6"/>
        <v>0.37766768635086784</v>
      </c>
      <c r="T27" s="36">
        <f t="shared" si="7"/>
        <v>0.32648430487086488</v>
      </c>
      <c r="V27" s="25">
        <f t="shared" si="8"/>
        <v>0</v>
      </c>
      <c r="W27" s="26">
        <f t="shared" si="9"/>
        <v>1</v>
      </c>
      <c r="X27" s="26">
        <f t="shared" si="10"/>
        <v>0</v>
      </c>
      <c r="Y27" s="27">
        <f t="shared" si="11"/>
        <v>0</v>
      </c>
      <c r="AA27" s="40">
        <f t="shared" si="32"/>
        <v>17732.342050451283</v>
      </c>
      <c r="AB27" s="41">
        <f t="shared" si="33"/>
        <v>0</v>
      </c>
      <c r="AC27" s="41">
        <f t="shared" si="34"/>
        <v>10983.636363636362</v>
      </c>
      <c r="AD27" s="42">
        <f t="shared" si="35"/>
        <v>8093.5384615384619</v>
      </c>
      <c r="AE27" s="40">
        <f t="shared" si="16"/>
        <v>17732.342050451283</v>
      </c>
      <c r="AF27" s="41">
        <f t="shared" si="17"/>
        <v>2778.9229983234004</v>
      </c>
      <c r="AG27" s="41">
        <f t="shared" si="18"/>
        <v>10983.636363636362</v>
      </c>
      <c r="AH27" s="42">
        <f t="shared" si="19"/>
        <v>8093.5384615384619</v>
      </c>
      <c r="AI27" s="25">
        <f t="shared" si="40"/>
        <v>0</v>
      </c>
      <c r="AJ27" s="26">
        <f t="shared" si="41"/>
        <v>0</v>
      </c>
      <c r="AK27" s="26">
        <f t="shared" si="42"/>
        <v>1</v>
      </c>
      <c r="AL27" s="27">
        <f t="shared" si="43"/>
        <v>1</v>
      </c>
      <c r="AM27" s="13"/>
      <c r="AN27" s="13"/>
    </row>
    <row r="28" spans="1:40">
      <c r="A28" s="7" t="s">
        <v>161</v>
      </c>
      <c r="B28" s="7" t="s">
        <v>160</v>
      </c>
      <c r="C28" s="92">
        <v>53168</v>
      </c>
      <c r="D28" s="92">
        <v>20364</v>
      </c>
      <c r="E28" s="92">
        <v>21368</v>
      </c>
      <c r="F28" s="93">
        <v>1655</v>
      </c>
      <c r="G28" s="92">
        <v>6616</v>
      </c>
      <c r="I28" s="34">
        <f t="shared" si="36"/>
        <v>0.38301233824857056</v>
      </c>
      <c r="J28" s="35">
        <f t="shared" si="37"/>
        <v>0.40189587721938008</v>
      </c>
      <c r="K28" s="35">
        <f t="shared" si="38"/>
        <v>3.1127746012639183E-2</v>
      </c>
      <c r="L28" s="36">
        <f t="shared" si="39"/>
        <v>0.12443575082756546</v>
      </c>
      <c r="N28" s="34">
        <f t="shared" si="28"/>
        <v>0.36785494184947182</v>
      </c>
      <c r="O28" s="35">
        <f t="shared" si="29"/>
        <v>0.36814159583502576</v>
      </c>
      <c r="P28" s="35">
        <f t="shared" si="30"/>
        <v>0.1980856564440675</v>
      </c>
      <c r="Q28" s="36">
        <f t="shared" si="31"/>
        <v>0.11486376999467582</v>
      </c>
      <c r="S28" s="34">
        <f t="shared" si="6"/>
        <v>0.36814159583502576</v>
      </c>
      <c r="T28" s="36">
        <f t="shared" si="7"/>
        <v>0.36785494184947182</v>
      </c>
      <c r="V28" s="25">
        <f t="shared" si="8"/>
        <v>0</v>
      </c>
      <c r="W28" s="26">
        <f t="shared" si="9"/>
        <v>1</v>
      </c>
      <c r="X28" s="26">
        <f t="shared" si="10"/>
        <v>0</v>
      </c>
      <c r="Y28" s="27">
        <f t="shared" si="11"/>
        <v>0</v>
      </c>
      <c r="AA28" s="40">
        <f t="shared" si="32"/>
        <v>19558.111548252717</v>
      </c>
      <c r="AB28" s="41">
        <f t="shared" si="33"/>
        <v>0</v>
      </c>
      <c r="AC28" s="41">
        <f t="shared" si="34"/>
        <v>10531.81818181818</v>
      </c>
      <c r="AD28" s="42">
        <f t="shared" si="35"/>
        <v>6107.0769230769238</v>
      </c>
      <c r="AE28" s="40">
        <f>AA28+(V28*($S28-$T28)*$C28)-V28</f>
        <v>19558.111548252717</v>
      </c>
      <c r="AF28" s="41">
        <f>AB28+(W28*($S28-$T28)*$C28)-W28</f>
        <v>14.24081910393198</v>
      </c>
      <c r="AG28" s="41">
        <f>AC28+(X28*($S28-$T28)*$C28)-X28</f>
        <v>10531.81818181818</v>
      </c>
      <c r="AH28" s="42">
        <f>AD28+(Y28*($S28-$T28)*$C28)-Y28</f>
        <v>6107.0769230769238</v>
      </c>
      <c r="AI28" s="25">
        <f t="shared" si="40"/>
        <v>0</v>
      </c>
      <c r="AJ28" s="26">
        <f t="shared" si="41"/>
        <v>0</v>
      </c>
      <c r="AK28" s="26">
        <f t="shared" si="42"/>
        <v>1</v>
      </c>
      <c r="AL28" s="27">
        <f t="shared" si="43"/>
        <v>1</v>
      </c>
      <c r="AM28" s="13"/>
      <c r="AN28" s="13"/>
    </row>
    <row r="29" spans="1:40">
      <c r="A29" s="7" t="s">
        <v>159</v>
      </c>
      <c r="B29" s="7" t="s">
        <v>158</v>
      </c>
      <c r="C29" s="92">
        <v>59057</v>
      </c>
      <c r="D29" s="92">
        <v>16647</v>
      </c>
      <c r="E29" s="92">
        <v>27267</v>
      </c>
      <c r="F29" s="93">
        <v>1878</v>
      </c>
      <c r="G29" s="92">
        <v>9986</v>
      </c>
      <c r="I29" s="34">
        <f t="shared" si="36"/>
        <v>0.28188021741707164</v>
      </c>
      <c r="J29" s="35">
        <f t="shared" si="37"/>
        <v>0.46170648695328242</v>
      </c>
      <c r="K29" s="35">
        <f t="shared" si="38"/>
        <v>3.1799786646798854E-2</v>
      </c>
      <c r="L29" s="36">
        <f t="shared" si="39"/>
        <v>0.16909087830401137</v>
      </c>
      <c r="N29" s="34">
        <f t="shared" si="28"/>
        <v>0.27072504102773604</v>
      </c>
      <c r="O29" s="35">
        <f t="shared" si="29"/>
        <v>0.42292885433503147</v>
      </c>
      <c r="P29" s="35">
        <f t="shared" si="30"/>
        <v>0.20236227866144724</v>
      </c>
      <c r="Q29" s="36">
        <f t="shared" si="31"/>
        <v>0.15608388766524128</v>
      </c>
      <c r="S29" s="34">
        <f t="shared" si="6"/>
        <v>0.42292885433503147</v>
      </c>
      <c r="T29" s="36">
        <f t="shared" si="7"/>
        <v>0.27072504102773604</v>
      </c>
      <c r="V29" s="25">
        <f t="shared" si="8"/>
        <v>0</v>
      </c>
      <c r="W29" s="26">
        <f t="shared" si="9"/>
        <v>1</v>
      </c>
      <c r="X29" s="26">
        <f t="shared" si="10"/>
        <v>0</v>
      </c>
      <c r="Y29" s="27">
        <f t="shared" si="11"/>
        <v>0</v>
      </c>
      <c r="AA29" s="40">
        <f t="shared" si="32"/>
        <v>15988.208747975006</v>
      </c>
      <c r="AB29" s="41">
        <f t="shared" si="33"/>
        <v>0</v>
      </c>
      <c r="AC29" s="41">
        <f t="shared" si="34"/>
        <v>11950.90909090909</v>
      </c>
      <c r="AD29" s="42">
        <f t="shared" si="35"/>
        <v>9217.8461538461543</v>
      </c>
      <c r="AE29" s="40">
        <f t="shared" ref="AE29:AE34" si="44">AA29+(V29*($S29-$T29)*$C29)-V29</f>
        <v>15988.208747975006</v>
      </c>
      <c r="AF29" s="41">
        <f t="shared" ref="AF29:AF34" si="45">AB29+(W29*($S29-$T29)*$C29)-W29</f>
        <v>8987.700602488947</v>
      </c>
      <c r="AG29" s="41">
        <f t="shared" ref="AG29:AG34" si="46">AC29+(X29*($S29-$T29)*$C29)-X29</f>
        <v>11950.90909090909</v>
      </c>
      <c r="AH29" s="42">
        <f t="shared" ref="AH29:AH34" si="47">AD29+(Y29*($S29-$T29)*$C29)-Y29</f>
        <v>9217.8461538461543</v>
      </c>
      <c r="AI29" s="25">
        <f t="shared" si="40"/>
        <v>0</v>
      </c>
      <c r="AJ29" s="26">
        <f t="shared" si="41"/>
        <v>0</v>
      </c>
      <c r="AK29" s="26">
        <f t="shared" si="42"/>
        <v>1</v>
      </c>
      <c r="AL29" s="27">
        <f t="shared" si="43"/>
        <v>1</v>
      </c>
      <c r="AM29" s="13"/>
      <c r="AN29" s="13"/>
    </row>
    <row r="30" spans="1:40">
      <c r="A30" s="7" t="s">
        <v>157</v>
      </c>
      <c r="B30" s="7" t="s">
        <v>156</v>
      </c>
      <c r="C30" s="92">
        <v>66612</v>
      </c>
      <c r="D30" s="92">
        <v>23313</v>
      </c>
      <c r="E30" s="92">
        <v>26972</v>
      </c>
      <c r="F30" s="93">
        <v>1951</v>
      </c>
      <c r="G30" s="92">
        <v>10405</v>
      </c>
      <c r="I30" s="34">
        <f t="shared" si="36"/>
        <v>0.34998198522788687</v>
      </c>
      <c r="J30" s="35">
        <f t="shared" si="37"/>
        <v>0.40491202786284752</v>
      </c>
      <c r="K30" s="35">
        <f t="shared" si="38"/>
        <v>2.9289016993935026E-2</v>
      </c>
      <c r="L30" s="36">
        <f t="shared" si="39"/>
        <v>0.15620308653095538</v>
      </c>
      <c r="N30" s="34">
        <f t="shared" si="28"/>
        <v>0.3361317377217613</v>
      </c>
      <c r="O30" s="35">
        <f t="shared" si="29"/>
        <v>0.37090442714060506</v>
      </c>
      <c r="P30" s="35">
        <f t="shared" si="30"/>
        <v>0.18638465359776835</v>
      </c>
      <c r="Q30" s="36">
        <f t="shared" si="31"/>
        <v>0.14418746449011266</v>
      </c>
      <c r="S30" s="34">
        <f t="shared" si="6"/>
        <v>0.37090442714060506</v>
      </c>
      <c r="T30" s="36">
        <f t="shared" si="7"/>
        <v>0.3361317377217613</v>
      </c>
      <c r="V30" s="25">
        <f t="shared" si="8"/>
        <v>0</v>
      </c>
      <c r="W30" s="26">
        <f t="shared" si="9"/>
        <v>1</v>
      </c>
      <c r="X30" s="26">
        <f t="shared" si="10"/>
        <v>0</v>
      </c>
      <c r="Y30" s="27">
        <f t="shared" si="11"/>
        <v>0</v>
      </c>
      <c r="AA30" s="40">
        <f t="shared" si="32"/>
        <v>22390.407313121963</v>
      </c>
      <c r="AB30" s="41">
        <f t="shared" si="33"/>
        <v>0</v>
      </c>
      <c r="AC30" s="41">
        <f t="shared" si="34"/>
        <v>12415.454545454546</v>
      </c>
      <c r="AD30" s="42">
        <f t="shared" si="35"/>
        <v>9604.6153846153848</v>
      </c>
      <c r="AE30" s="40">
        <f t="shared" si="44"/>
        <v>22390.407313121963</v>
      </c>
      <c r="AF30" s="41">
        <f t="shared" si="45"/>
        <v>2315.2783875680207</v>
      </c>
      <c r="AG30" s="41">
        <f t="shared" si="46"/>
        <v>12415.454545454546</v>
      </c>
      <c r="AH30" s="42">
        <f t="shared" si="47"/>
        <v>9604.6153846153848</v>
      </c>
      <c r="AI30" s="25">
        <f t="shared" si="40"/>
        <v>0</v>
      </c>
      <c r="AJ30" s="26">
        <f t="shared" si="41"/>
        <v>0</v>
      </c>
      <c r="AK30" s="26">
        <f t="shared" si="42"/>
        <v>1</v>
      </c>
      <c r="AL30" s="27">
        <f t="shared" si="43"/>
        <v>1</v>
      </c>
      <c r="AM30" s="13"/>
      <c r="AN30" s="13"/>
    </row>
    <row r="31" spans="1:40">
      <c r="A31" s="7" t="s">
        <v>155</v>
      </c>
      <c r="B31" s="7" t="s">
        <v>154</v>
      </c>
      <c r="C31" s="92">
        <v>55334</v>
      </c>
      <c r="D31" s="92">
        <v>22026</v>
      </c>
      <c r="E31" s="92">
        <v>19461</v>
      </c>
      <c r="F31" s="92">
        <v>1776</v>
      </c>
      <c r="G31" s="92">
        <v>8935</v>
      </c>
      <c r="I31" s="34">
        <f t="shared" si="36"/>
        <v>0.39805544511511909</v>
      </c>
      <c r="J31" s="35">
        <f t="shared" si="37"/>
        <v>0.35170058192069975</v>
      </c>
      <c r="K31" s="35">
        <f t="shared" si="38"/>
        <v>3.209599884338743E-2</v>
      </c>
      <c r="L31" s="36">
        <f t="shared" si="39"/>
        <v>0.16147395814508259</v>
      </c>
      <c r="N31" s="34">
        <f t="shared" si="28"/>
        <v>0.38230273020776306</v>
      </c>
      <c r="O31" s="35">
        <f t="shared" si="29"/>
        <v>0.32216208431946086</v>
      </c>
      <c r="P31" s="35">
        <f t="shared" si="30"/>
        <v>0.20424726536701091</v>
      </c>
      <c r="Q31" s="36">
        <f t="shared" si="31"/>
        <v>0.14905288444161471</v>
      </c>
      <c r="S31" s="34">
        <f t="shared" si="6"/>
        <v>0.38230273020776306</v>
      </c>
      <c r="T31" s="36">
        <f t="shared" si="7"/>
        <v>0.32216208431946086</v>
      </c>
      <c r="V31" s="25">
        <f t="shared" si="8"/>
        <v>1</v>
      </c>
      <c r="W31" s="26">
        <f t="shared" si="9"/>
        <v>0</v>
      </c>
      <c r="X31" s="26">
        <f t="shared" si="10"/>
        <v>0</v>
      </c>
      <c r="Y31" s="27">
        <f t="shared" si="11"/>
        <v>0</v>
      </c>
      <c r="AA31" s="40">
        <f t="shared" si="32"/>
        <v>0</v>
      </c>
      <c r="AB31" s="41">
        <f t="shared" si="33"/>
        <v>17826.516773733048</v>
      </c>
      <c r="AC31" s="41">
        <f t="shared" si="34"/>
        <v>11301.818181818182</v>
      </c>
      <c r="AD31" s="42">
        <f t="shared" si="35"/>
        <v>8247.6923076923085</v>
      </c>
      <c r="AE31" s="40">
        <f t="shared" si="44"/>
        <v>3326.8224995833139</v>
      </c>
      <c r="AF31" s="41">
        <f t="shared" si="45"/>
        <v>17826.516773733048</v>
      </c>
      <c r="AG31" s="41">
        <f t="shared" si="46"/>
        <v>11301.818181818182</v>
      </c>
      <c r="AH31" s="42">
        <f t="shared" si="47"/>
        <v>8247.6923076923085</v>
      </c>
      <c r="AI31" s="25">
        <f t="shared" si="40"/>
        <v>0</v>
      </c>
      <c r="AJ31" s="26">
        <f t="shared" si="41"/>
        <v>0</v>
      </c>
      <c r="AK31" s="26">
        <f t="shared" si="42"/>
        <v>1</v>
      </c>
      <c r="AL31" s="27">
        <f t="shared" si="43"/>
        <v>1</v>
      </c>
      <c r="AM31" s="13"/>
      <c r="AN31" s="13"/>
    </row>
    <row r="32" spans="1:40">
      <c r="A32" s="7" t="s">
        <v>153</v>
      </c>
      <c r="B32" s="7" t="s">
        <v>152</v>
      </c>
      <c r="C32" s="92">
        <v>50745</v>
      </c>
      <c r="D32" s="92">
        <v>22089</v>
      </c>
      <c r="E32" s="92">
        <v>17958</v>
      </c>
      <c r="F32" s="93">
        <v>1561</v>
      </c>
      <c r="G32" s="92">
        <v>6338</v>
      </c>
      <c r="I32" s="34">
        <f t="shared" si="36"/>
        <v>0.43529411764705883</v>
      </c>
      <c r="J32" s="35">
        <f t="shared" si="37"/>
        <v>0.35388708247117945</v>
      </c>
      <c r="K32" s="35">
        <f t="shared" si="38"/>
        <v>3.0761651394226031E-2</v>
      </c>
      <c r="L32" s="36">
        <f t="shared" si="39"/>
        <v>0.12489900482806188</v>
      </c>
      <c r="N32" s="34">
        <f t="shared" si="28"/>
        <v>0.41806771308384499</v>
      </c>
      <c r="O32" s="35">
        <f t="shared" si="29"/>
        <v>0.3241649458753369</v>
      </c>
      <c r="P32" s="35">
        <f t="shared" si="30"/>
        <v>0.19575596341780202</v>
      </c>
      <c r="Q32" s="36">
        <f t="shared" si="31"/>
        <v>0.11529138907205712</v>
      </c>
      <c r="S32" s="34">
        <f t="shared" si="6"/>
        <v>0.41806771308384499</v>
      </c>
      <c r="T32" s="36">
        <f t="shared" si="7"/>
        <v>0.3241649458753369</v>
      </c>
      <c r="V32" s="25">
        <f t="shared" si="8"/>
        <v>1</v>
      </c>
      <c r="W32" s="26">
        <f t="shared" si="9"/>
        <v>0</v>
      </c>
      <c r="X32" s="26">
        <f t="shared" si="10"/>
        <v>0</v>
      </c>
      <c r="Y32" s="27">
        <f t="shared" si="11"/>
        <v>0</v>
      </c>
      <c r="AA32" s="40">
        <f t="shared" si="32"/>
        <v>0</v>
      </c>
      <c r="AB32" s="41">
        <f t="shared" si="33"/>
        <v>16449.75017844397</v>
      </c>
      <c r="AC32" s="41">
        <f t="shared" si="34"/>
        <v>9933.636363636364</v>
      </c>
      <c r="AD32" s="42">
        <f t="shared" si="35"/>
        <v>5850.4615384615381</v>
      </c>
      <c r="AE32" s="40">
        <f t="shared" si="44"/>
        <v>4764.0959219957431</v>
      </c>
      <c r="AF32" s="41">
        <f t="shared" si="45"/>
        <v>16449.75017844397</v>
      </c>
      <c r="AG32" s="41">
        <f t="shared" si="46"/>
        <v>9933.636363636364</v>
      </c>
      <c r="AH32" s="42">
        <f t="shared" si="47"/>
        <v>5850.4615384615381</v>
      </c>
      <c r="AI32" s="25">
        <f t="shared" si="40"/>
        <v>0</v>
      </c>
      <c r="AJ32" s="26">
        <f t="shared" si="41"/>
        <v>0</v>
      </c>
      <c r="AK32" s="26">
        <f t="shared" si="42"/>
        <v>1</v>
      </c>
      <c r="AL32" s="27">
        <f t="shared" si="43"/>
        <v>1</v>
      </c>
      <c r="AM32" s="13"/>
      <c r="AN32" s="13"/>
    </row>
    <row r="33" spans="1:40">
      <c r="A33" s="7" t="s">
        <v>151</v>
      </c>
      <c r="B33" s="7" t="s">
        <v>150</v>
      </c>
      <c r="C33" s="92">
        <v>54993</v>
      </c>
      <c r="D33" s="92">
        <v>25955</v>
      </c>
      <c r="E33" s="92">
        <v>15846</v>
      </c>
      <c r="F33" s="93">
        <v>1395</v>
      </c>
      <c r="G33" s="92">
        <v>8823</v>
      </c>
      <c r="I33" s="34">
        <f t="shared" si="36"/>
        <v>0.47196915971123599</v>
      </c>
      <c r="J33" s="35">
        <f t="shared" si="37"/>
        <v>0.28814576400632808</v>
      </c>
      <c r="K33" s="35">
        <f t="shared" si="38"/>
        <v>2.53668648737112E-2</v>
      </c>
      <c r="L33" s="36">
        <f t="shared" si="39"/>
        <v>0.16043860127652609</v>
      </c>
      <c r="N33" s="34">
        <f t="shared" si="28"/>
        <v>0.45329137070160364</v>
      </c>
      <c r="O33" s="35">
        <f t="shared" si="29"/>
        <v>0.2639450848023705</v>
      </c>
      <c r="P33" s="35">
        <f t="shared" si="30"/>
        <v>0.16142550374179854</v>
      </c>
      <c r="Q33" s="36">
        <f t="shared" si="31"/>
        <v>0.14809717040910103</v>
      </c>
      <c r="S33" s="34">
        <f t="shared" si="6"/>
        <v>0.45329137070160364</v>
      </c>
      <c r="T33" s="36">
        <f t="shared" si="7"/>
        <v>0.2639450848023705</v>
      </c>
      <c r="V33" s="25">
        <f t="shared" si="8"/>
        <v>1</v>
      </c>
      <c r="W33" s="26">
        <f t="shared" si="9"/>
        <v>0</v>
      </c>
      <c r="X33" s="26">
        <f t="shared" si="10"/>
        <v>0</v>
      </c>
      <c r="Y33" s="27">
        <f t="shared" si="11"/>
        <v>0</v>
      </c>
      <c r="AA33" s="40">
        <f t="shared" si="32"/>
        <v>0</v>
      </c>
      <c r="AB33" s="41">
        <f t="shared" si="33"/>
        <v>14515.132048536761</v>
      </c>
      <c r="AC33" s="41">
        <f t="shared" si="34"/>
        <v>8877.2727272727261</v>
      </c>
      <c r="AD33" s="42">
        <f t="shared" si="35"/>
        <v>8144.3076923076933</v>
      </c>
      <c r="AE33" s="40">
        <f t="shared" si="44"/>
        <v>10411.720300456527</v>
      </c>
      <c r="AF33" s="41">
        <f t="shared" si="45"/>
        <v>14515.132048536761</v>
      </c>
      <c r="AG33" s="41">
        <f t="shared" si="46"/>
        <v>8877.2727272727261</v>
      </c>
      <c r="AH33" s="42">
        <f t="shared" si="47"/>
        <v>8144.3076923076933</v>
      </c>
      <c r="AI33" s="25">
        <f t="shared" si="40"/>
        <v>0</v>
      </c>
      <c r="AJ33" s="26">
        <f t="shared" si="41"/>
        <v>0</v>
      </c>
      <c r="AK33" s="26">
        <f t="shared" si="42"/>
        <v>1</v>
      </c>
      <c r="AL33" s="27">
        <f t="shared" si="43"/>
        <v>1</v>
      </c>
      <c r="AM33" s="13"/>
      <c r="AN33" s="13"/>
    </row>
    <row r="34" spans="1:40">
      <c r="A34" s="7" t="s">
        <v>149</v>
      </c>
      <c r="B34" s="7" t="s">
        <v>148</v>
      </c>
      <c r="C34" s="92">
        <v>57925</v>
      </c>
      <c r="D34" s="92">
        <v>25294</v>
      </c>
      <c r="E34" s="92">
        <v>19676</v>
      </c>
      <c r="F34" s="92">
        <v>1747</v>
      </c>
      <c r="G34" s="92">
        <v>7872</v>
      </c>
      <c r="I34" s="34">
        <f t="shared" si="36"/>
        <v>0.43666810530858868</v>
      </c>
      <c r="J34" s="35">
        <f t="shared" si="37"/>
        <v>0.3396806214933103</v>
      </c>
      <c r="K34" s="35">
        <f t="shared" si="38"/>
        <v>3.0159689253344842E-2</v>
      </c>
      <c r="L34" s="36">
        <f t="shared" si="39"/>
        <v>0.13589987052222702</v>
      </c>
      <c r="N34" s="34">
        <f t="shared" si="28"/>
        <v>0.41938732632044506</v>
      </c>
      <c r="O34" s="35">
        <f t="shared" si="29"/>
        <v>0.31115165185563753</v>
      </c>
      <c r="P34" s="35">
        <f t="shared" si="30"/>
        <v>0.19192529524855809</v>
      </c>
      <c r="Q34" s="36">
        <f t="shared" si="31"/>
        <v>0.12544603432820955</v>
      </c>
      <c r="S34" s="34">
        <f t="shared" si="6"/>
        <v>0.41938732632044506</v>
      </c>
      <c r="T34" s="36">
        <f t="shared" si="7"/>
        <v>0.31115165185563753</v>
      </c>
      <c r="V34" s="25">
        <f t="shared" si="8"/>
        <v>1</v>
      </c>
      <c r="W34" s="26">
        <f t="shared" si="9"/>
        <v>0</v>
      </c>
      <c r="X34" s="26">
        <f t="shared" si="10"/>
        <v>0</v>
      </c>
      <c r="Y34" s="27">
        <f t="shared" si="11"/>
        <v>0</v>
      </c>
      <c r="AA34" s="40">
        <f t="shared" si="32"/>
        <v>0</v>
      </c>
      <c r="AB34" s="41">
        <f t="shared" si="33"/>
        <v>18023.459433737804</v>
      </c>
      <c r="AC34" s="41">
        <f t="shared" si="34"/>
        <v>11117.272727272728</v>
      </c>
      <c r="AD34" s="42">
        <f t="shared" si="35"/>
        <v>7266.4615384615381</v>
      </c>
      <c r="AE34" s="40">
        <f t="shared" si="44"/>
        <v>6268.5514433739763</v>
      </c>
      <c r="AF34" s="41">
        <f t="shared" si="45"/>
        <v>18023.459433737804</v>
      </c>
      <c r="AG34" s="41">
        <f t="shared" si="46"/>
        <v>11117.272727272728</v>
      </c>
      <c r="AH34" s="42">
        <f t="shared" si="47"/>
        <v>7266.4615384615381</v>
      </c>
      <c r="AI34" s="25">
        <f t="shared" si="40"/>
        <v>0</v>
      </c>
      <c r="AJ34" s="26">
        <f t="shared" si="41"/>
        <v>0</v>
      </c>
      <c r="AK34" s="26">
        <f t="shared" si="42"/>
        <v>1</v>
      </c>
      <c r="AL34" s="27">
        <f t="shared" si="43"/>
        <v>1</v>
      </c>
      <c r="AM34" s="13"/>
      <c r="AN34" s="13"/>
    </row>
    <row r="35" spans="1:40">
      <c r="A35" s="7" t="s">
        <v>147</v>
      </c>
      <c r="B35" s="7" t="s">
        <v>146</v>
      </c>
      <c r="C35" s="92">
        <v>53042</v>
      </c>
      <c r="D35" s="92">
        <v>27481</v>
      </c>
      <c r="E35" s="92">
        <v>16185</v>
      </c>
      <c r="F35" s="92">
        <v>1332</v>
      </c>
      <c r="G35" s="92">
        <v>4997</v>
      </c>
      <c r="I35" s="34">
        <f t="shared" si="36"/>
        <v>0.51809886505033742</v>
      </c>
      <c r="J35" s="35">
        <f t="shared" si="37"/>
        <v>0.30513555295803324</v>
      </c>
      <c r="K35" s="35">
        <f t="shared" si="38"/>
        <v>2.5112175257343237E-2</v>
      </c>
      <c r="L35" s="36">
        <f t="shared" si="39"/>
        <v>9.4208363183892016E-2</v>
      </c>
      <c r="N35" s="34">
        <f t="shared" si="28"/>
        <v>0.49759553111754229</v>
      </c>
      <c r="O35" s="35">
        <f t="shared" si="29"/>
        <v>0.2795079416817578</v>
      </c>
      <c r="P35" s="35">
        <f t="shared" si="30"/>
        <v>0.15980475163763877</v>
      </c>
      <c r="Q35" s="36">
        <f t="shared" si="31"/>
        <v>8.6961566015900327E-2</v>
      </c>
      <c r="S35" s="34">
        <f t="shared" si="6"/>
        <v>0.49759553111754229</v>
      </c>
      <c r="T35" s="36">
        <f t="shared" si="7"/>
        <v>0.2795079416817578</v>
      </c>
      <c r="V35" s="25">
        <f t="shared" si="8"/>
        <v>1</v>
      </c>
      <c r="W35" s="26">
        <f t="shared" si="9"/>
        <v>0</v>
      </c>
      <c r="X35" s="26">
        <f t="shared" si="10"/>
        <v>0</v>
      </c>
      <c r="Y35" s="27">
        <f t="shared" si="11"/>
        <v>0</v>
      </c>
      <c r="AA35" s="40">
        <f t="shared" si="32"/>
        <v>0</v>
      </c>
      <c r="AB35" s="41">
        <f t="shared" si="33"/>
        <v>14825.660242683798</v>
      </c>
      <c r="AC35" s="41">
        <f t="shared" si="34"/>
        <v>8476.363636363636</v>
      </c>
      <c r="AD35" s="42">
        <f t="shared" si="35"/>
        <v>4612.6153846153848</v>
      </c>
      <c r="AE35" s="40">
        <f>AA35+(V35*($S35-$T35)*$C35)-V35</f>
        <v>11566.801918852881</v>
      </c>
      <c r="AF35" s="41">
        <f>AB35+(W35*($S35-$T35)*$C35)-W35</f>
        <v>14825.660242683798</v>
      </c>
      <c r="AG35" s="41">
        <f>AC35+(X35*($S35-$T35)*$C35)-X35</f>
        <v>8476.363636363636</v>
      </c>
      <c r="AH35" s="42">
        <f>AD35+(Y35*($S35-$T35)*$C35)-Y35</f>
        <v>4612.6153846153848</v>
      </c>
      <c r="AI35" s="25">
        <f t="shared" si="40"/>
        <v>0</v>
      </c>
      <c r="AJ35" s="26">
        <f t="shared" si="41"/>
        <v>0</v>
      </c>
      <c r="AK35" s="26">
        <f t="shared" si="42"/>
        <v>1</v>
      </c>
      <c r="AL35" s="27">
        <f t="shared" si="43"/>
        <v>1</v>
      </c>
      <c r="AM35" s="13"/>
      <c r="AN35" s="13"/>
    </row>
    <row r="36" spans="1:40">
      <c r="A36" s="7" t="s">
        <v>145</v>
      </c>
      <c r="B36" s="7" t="s">
        <v>144</v>
      </c>
      <c r="C36" s="92">
        <v>51513</v>
      </c>
      <c r="D36" s="92">
        <v>22814</v>
      </c>
      <c r="E36" s="92">
        <v>17697</v>
      </c>
      <c r="F36" s="93">
        <v>1476</v>
      </c>
      <c r="G36" s="92">
        <v>6362</v>
      </c>
      <c r="I36" s="34">
        <f t="shared" si="36"/>
        <v>0.44287849669015589</v>
      </c>
      <c r="J36" s="35">
        <f t="shared" si="37"/>
        <v>0.34354434802865297</v>
      </c>
      <c r="K36" s="35">
        <f t="shared" si="38"/>
        <v>2.8652961388387396E-2</v>
      </c>
      <c r="L36" s="36">
        <f t="shared" si="39"/>
        <v>0.12350280511715489</v>
      </c>
      <c r="N36" s="34">
        <f t="shared" si="28"/>
        <v>0.42535194660128373</v>
      </c>
      <c r="O36" s="35">
        <f t="shared" si="29"/>
        <v>0.31469087316448108</v>
      </c>
      <c r="P36" s="35">
        <f t="shared" si="30"/>
        <v>0.18233702701701068</v>
      </c>
      <c r="Q36" s="36">
        <f t="shared" si="31"/>
        <v>0.11400258933891222</v>
      </c>
      <c r="S36" s="34">
        <f t="shared" si="6"/>
        <v>0.42535194660128373</v>
      </c>
      <c r="T36" s="36">
        <f t="shared" si="7"/>
        <v>0.31469087316448108</v>
      </c>
      <c r="V36" s="25">
        <f t="shared" si="8"/>
        <v>1</v>
      </c>
      <c r="W36" s="26">
        <f t="shared" si="9"/>
        <v>0</v>
      </c>
      <c r="X36" s="26">
        <f t="shared" si="10"/>
        <v>0</v>
      </c>
      <c r="Y36" s="27">
        <f t="shared" si="11"/>
        <v>0</v>
      </c>
      <c r="AA36" s="40">
        <f t="shared" si="32"/>
        <v>0</v>
      </c>
      <c r="AB36" s="41">
        <f t="shared" si="33"/>
        <v>16210.670949321913</v>
      </c>
      <c r="AC36" s="41">
        <f t="shared" si="34"/>
        <v>9392.7272727272721</v>
      </c>
      <c r="AD36" s="42">
        <f t="shared" si="35"/>
        <v>5872.6153846153848</v>
      </c>
      <c r="AE36" s="40">
        <f t="shared" ref="AE36:AE56" si="48">AA36+(V36*($S36-$T36)*$C36)-V36</f>
        <v>5699.4838759500144</v>
      </c>
      <c r="AF36" s="41">
        <f t="shared" ref="AF36:AF56" si="49">AB36+(W36*($S36-$T36)*$C36)-W36</f>
        <v>16210.670949321913</v>
      </c>
      <c r="AG36" s="41">
        <f t="shared" ref="AG36:AG56" si="50">AC36+(X36*($S36-$T36)*$C36)-X36</f>
        <v>9392.7272727272721</v>
      </c>
      <c r="AH36" s="42">
        <f t="shared" ref="AH36:AH56" si="51">AD36+(Y36*($S36-$T36)*$C36)-Y36</f>
        <v>5872.6153846153848</v>
      </c>
      <c r="AI36" s="25">
        <f t="shared" si="40"/>
        <v>0</v>
      </c>
      <c r="AJ36" s="26">
        <f t="shared" si="41"/>
        <v>0</v>
      </c>
      <c r="AK36" s="26">
        <f t="shared" si="42"/>
        <v>1</v>
      </c>
      <c r="AL36" s="27">
        <f t="shared" si="43"/>
        <v>1</v>
      </c>
      <c r="AM36" s="13"/>
      <c r="AN36" s="13"/>
    </row>
    <row r="37" spans="1:40">
      <c r="A37" s="7" t="s">
        <v>143</v>
      </c>
      <c r="B37" s="7" t="s">
        <v>142</v>
      </c>
      <c r="C37" s="92">
        <v>57833</v>
      </c>
      <c r="D37" s="92">
        <v>28938</v>
      </c>
      <c r="E37" s="92">
        <v>17142</v>
      </c>
      <c r="F37" s="93">
        <v>1479</v>
      </c>
      <c r="G37" s="92">
        <v>6530</v>
      </c>
      <c r="I37" s="34">
        <f t="shared" si="36"/>
        <v>0.50037176006778139</v>
      </c>
      <c r="J37" s="35">
        <f t="shared" si="37"/>
        <v>0.29640516660038385</v>
      </c>
      <c r="K37" s="35">
        <f t="shared" si="38"/>
        <v>2.5573634430169627E-2</v>
      </c>
      <c r="L37" s="36">
        <f t="shared" si="39"/>
        <v>0.11291131360987672</v>
      </c>
      <c r="N37" s="34">
        <f t="shared" si="28"/>
        <v>0.48056996164806592</v>
      </c>
      <c r="O37" s="35">
        <f t="shared" si="29"/>
        <v>0.27151079976480558</v>
      </c>
      <c r="P37" s="35">
        <f t="shared" si="30"/>
        <v>0.16274131001017034</v>
      </c>
      <c r="Q37" s="36">
        <f t="shared" si="31"/>
        <v>0.10422582794757851</v>
      </c>
      <c r="S37" s="34">
        <f t="shared" si="6"/>
        <v>0.48056996164806592</v>
      </c>
      <c r="T37" s="36">
        <f t="shared" si="7"/>
        <v>0.27151079976480558</v>
      </c>
      <c r="V37" s="25">
        <f t="shared" si="8"/>
        <v>1</v>
      </c>
      <c r="W37" s="26">
        <f t="shared" si="9"/>
        <v>0</v>
      </c>
      <c r="X37" s="26">
        <f t="shared" si="10"/>
        <v>0</v>
      </c>
      <c r="Y37" s="27">
        <f t="shared" si="11"/>
        <v>0</v>
      </c>
      <c r="AA37" s="40">
        <f t="shared" si="32"/>
        <v>0</v>
      </c>
      <c r="AB37" s="41">
        <f t="shared" si="33"/>
        <v>15702.284082798002</v>
      </c>
      <c r="AC37" s="41">
        <f t="shared" si="34"/>
        <v>9411.818181818182</v>
      </c>
      <c r="AD37" s="42">
        <f t="shared" si="35"/>
        <v>6027.6923076923076</v>
      </c>
      <c r="AE37" s="40">
        <f t="shared" si="48"/>
        <v>12089.518509194595</v>
      </c>
      <c r="AF37" s="41">
        <f t="shared" si="49"/>
        <v>15702.284082798002</v>
      </c>
      <c r="AG37" s="41">
        <f t="shared" si="50"/>
        <v>9411.818181818182</v>
      </c>
      <c r="AH37" s="42">
        <f t="shared" si="51"/>
        <v>6027.6923076923076</v>
      </c>
      <c r="AI37" s="25">
        <f t="shared" si="40"/>
        <v>0</v>
      </c>
      <c r="AJ37" s="26">
        <f t="shared" si="41"/>
        <v>0</v>
      </c>
      <c r="AK37" s="26">
        <f t="shared" si="42"/>
        <v>1</v>
      </c>
      <c r="AL37" s="27">
        <f t="shared" si="43"/>
        <v>1</v>
      </c>
      <c r="AM37" s="13"/>
      <c r="AN37" s="13"/>
    </row>
    <row r="38" spans="1:40">
      <c r="A38" s="7" t="s">
        <v>141</v>
      </c>
      <c r="B38" s="7" t="s">
        <v>140</v>
      </c>
      <c r="C38" s="92">
        <v>57635</v>
      </c>
      <c r="D38" s="92">
        <v>29178</v>
      </c>
      <c r="E38" s="92">
        <v>18020</v>
      </c>
      <c r="F38" s="93">
        <v>1748</v>
      </c>
      <c r="G38" s="92">
        <v>5280</v>
      </c>
      <c r="I38" s="34">
        <f t="shared" si="36"/>
        <v>0.50625487984731499</v>
      </c>
      <c r="J38" s="35">
        <f t="shared" si="37"/>
        <v>0.31265723952459445</v>
      </c>
      <c r="K38" s="35">
        <f t="shared" si="38"/>
        <v>3.0328793267979527E-2</v>
      </c>
      <c r="L38" s="36">
        <f t="shared" si="39"/>
        <v>9.1611000260258521E-2</v>
      </c>
      <c r="N38" s="34">
        <f t="shared" si="28"/>
        <v>0.48622026182975175</v>
      </c>
      <c r="O38" s="35">
        <f t="shared" si="29"/>
        <v>0.28639789963590023</v>
      </c>
      <c r="P38" s="35">
        <f t="shared" si="30"/>
        <v>0.19300141170532426</v>
      </c>
      <c r="Q38" s="36">
        <f t="shared" si="31"/>
        <v>8.4564000240238635E-2</v>
      </c>
      <c r="S38" s="34">
        <f t="shared" si="6"/>
        <v>0.48622026182975175</v>
      </c>
      <c r="T38" s="36">
        <f t="shared" si="7"/>
        <v>0.28639789963590023</v>
      </c>
      <c r="V38" s="25">
        <f t="shared" si="8"/>
        <v>1</v>
      </c>
      <c r="W38" s="26">
        <f t="shared" si="9"/>
        <v>0</v>
      </c>
      <c r="X38" s="26">
        <f t="shared" si="10"/>
        <v>0</v>
      </c>
      <c r="Y38" s="27">
        <f t="shared" si="11"/>
        <v>0</v>
      </c>
      <c r="AA38" s="40">
        <f t="shared" si="32"/>
        <v>0</v>
      </c>
      <c r="AB38" s="41">
        <f t="shared" si="33"/>
        <v>16506.54294551511</v>
      </c>
      <c r="AC38" s="41">
        <f t="shared" si="34"/>
        <v>11123.636363636364</v>
      </c>
      <c r="AD38" s="42">
        <f t="shared" si="35"/>
        <v>4873.8461538461534</v>
      </c>
      <c r="AE38" s="40">
        <f t="shared" si="48"/>
        <v>11515.761845042633</v>
      </c>
      <c r="AF38" s="41">
        <f t="shared" si="49"/>
        <v>16506.54294551511</v>
      </c>
      <c r="AG38" s="41">
        <f t="shared" si="50"/>
        <v>11123.636363636364</v>
      </c>
      <c r="AH38" s="42">
        <f t="shared" si="51"/>
        <v>4873.8461538461534</v>
      </c>
      <c r="AI38" s="25">
        <f t="shared" si="40"/>
        <v>0</v>
      </c>
      <c r="AJ38" s="26">
        <f t="shared" si="41"/>
        <v>0</v>
      </c>
      <c r="AK38" s="26">
        <f t="shared" si="42"/>
        <v>1</v>
      </c>
      <c r="AL38" s="27">
        <f t="shared" si="43"/>
        <v>1</v>
      </c>
      <c r="AM38" s="13"/>
      <c r="AN38" s="13"/>
    </row>
    <row r="39" spans="1:40">
      <c r="A39" s="7" t="s">
        <v>139</v>
      </c>
      <c r="B39" s="7" t="s">
        <v>138</v>
      </c>
      <c r="C39" s="92">
        <v>56887</v>
      </c>
      <c r="D39" s="92">
        <v>23558</v>
      </c>
      <c r="E39" s="92">
        <v>21155</v>
      </c>
      <c r="F39" s="92">
        <v>1867</v>
      </c>
      <c r="G39" s="92">
        <v>6535</v>
      </c>
      <c r="I39" s="34">
        <f t="shared" si="36"/>
        <v>0.41411921880218677</v>
      </c>
      <c r="J39" s="35">
        <f t="shared" si="37"/>
        <v>0.37187758187283559</v>
      </c>
      <c r="K39" s="35">
        <f t="shared" si="38"/>
        <v>3.2819449083270343E-2</v>
      </c>
      <c r="L39" s="36">
        <f t="shared" si="39"/>
        <v>0.11487686114578023</v>
      </c>
      <c r="N39" s="34">
        <f t="shared" si="28"/>
        <v>0.39773079334160499</v>
      </c>
      <c r="O39" s="35">
        <f t="shared" si="29"/>
        <v>0.34064446590778419</v>
      </c>
      <c r="P39" s="35">
        <f t="shared" si="30"/>
        <v>0.20885103962081125</v>
      </c>
      <c r="Q39" s="36">
        <f t="shared" si="31"/>
        <v>0.10604017951918177</v>
      </c>
      <c r="S39" s="34">
        <f t="shared" si="6"/>
        <v>0.39773079334160499</v>
      </c>
      <c r="T39" s="36">
        <f t="shared" si="7"/>
        <v>0.34064446590778419</v>
      </c>
      <c r="V39" s="25">
        <f t="shared" si="8"/>
        <v>1</v>
      </c>
      <c r="W39" s="26">
        <f t="shared" si="9"/>
        <v>0</v>
      </c>
      <c r="X39" s="26">
        <f t="shared" si="10"/>
        <v>0</v>
      </c>
      <c r="Y39" s="27">
        <f t="shared" si="11"/>
        <v>0</v>
      </c>
      <c r="AA39" s="40">
        <f t="shared" si="32"/>
        <v>0</v>
      </c>
      <c r="AB39" s="41">
        <f t="shared" si="33"/>
        <v>19378.241732096118</v>
      </c>
      <c r="AC39" s="41">
        <f t="shared" si="34"/>
        <v>11880.90909090909</v>
      </c>
      <c r="AD39" s="42">
        <f t="shared" si="35"/>
        <v>6032.3076923076933</v>
      </c>
      <c r="AE39" s="40">
        <f t="shared" si="48"/>
        <v>3246.4699087277641</v>
      </c>
      <c r="AF39" s="41">
        <f t="shared" si="49"/>
        <v>19378.241732096118</v>
      </c>
      <c r="AG39" s="41">
        <f t="shared" si="50"/>
        <v>11880.90909090909</v>
      </c>
      <c r="AH39" s="42">
        <f t="shared" si="51"/>
        <v>6032.3076923076933</v>
      </c>
      <c r="AI39" s="25">
        <f t="shared" si="40"/>
        <v>0</v>
      </c>
      <c r="AJ39" s="26">
        <f t="shared" si="41"/>
        <v>0</v>
      </c>
      <c r="AK39" s="26">
        <f t="shared" si="42"/>
        <v>1</v>
      </c>
      <c r="AL39" s="27">
        <f t="shared" si="43"/>
        <v>1</v>
      </c>
      <c r="AM39" s="13"/>
      <c r="AN39" s="13"/>
    </row>
    <row r="40" spans="1:40">
      <c r="A40" s="7" t="s">
        <v>137</v>
      </c>
      <c r="B40" s="7" t="s">
        <v>136</v>
      </c>
      <c r="C40" s="92">
        <v>53232</v>
      </c>
      <c r="D40" s="92">
        <v>25253</v>
      </c>
      <c r="E40" s="92">
        <v>18325</v>
      </c>
      <c r="F40" s="92">
        <v>1554</v>
      </c>
      <c r="G40" s="92">
        <v>4730</v>
      </c>
      <c r="I40" s="34">
        <f t="shared" si="36"/>
        <v>0.47439510069131352</v>
      </c>
      <c r="J40" s="35">
        <f t="shared" si="37"/>
        <v>0.34424782085963329</v>
      </c>
      <c r="K40" s="35">
        <f t="shared" si="38"/>
        <v>2.9192966636609557E-2</v>
      </c>
      <c r="L40" s="36">
        <f t="shared" si="39"/>
        <v>8.8856327021340553E-2</v>
      </c>
      <c r="N40" s="34">
        <f t="shared" si="28"/>
        <v>0.45562130707450849</v>
      </c>
      <c r="O40" s="35">
        <f t="shared" si="29"/>
        <v>0.31533526298110592</v>
      </c>
      <c r="P40" s="35">
        <f t="shared" si="30"/>
        <v>0.18577342405115171</v>
      </c>
      <c r="Q40" s="36">
        <f t="shared" si="31"/>
        <v>8.2021224942775903E-2</v>
      </c>
      <c r="S40" s="34">
        <f t="shared" si="6"/>
        <v>0.45562130707450849</v>
      </c>
      <c r="T40" s="36">
        <f t="shared" si="7"/>
        <v>0.31533526298110592</v>
      </c>
      <c r="V40" s="25">
        <f t="shared" si="8"/>
        <v>1</v>
      </c>
      <c r="W40" s="26">
        <f t="shared" si="9"/>
        <v>0</v>
      </c>
      <c r="X40" s="26">
        <f t="shared" si="10"/>
        <v>0</v>
      </c>
      <c r="Y40" s="27">
        <f t="shared" si="11"/>
        <v>0</v>
      </c>
      <c r="AA40" s="40">
        <f t="shared" si="32"/>
        <v>0</v>
      </c>
      <c r="AB40" s="41">
        <f t="shared" si="33"/>
        <v>16785.926719010229</v>
      </c>
      <c r="AC40" s="41">
        <f t="shared" si="34"/>
        <v>9889.0909090909081</v>
      </c>
      <c r="AD40" s="42">
        <f t="shared" si="35"/>
        <v>4366.1538461538466</v>
      </c>
      <c r="AE40" s="40">
        <f t="shared" si="48"/>
        <v>7466.7066991800048</v>
      </c>
      <c r="AF40" s="41">
        <f t="shared" si="49"/>
        <v>16785.926719010229</v>
      </c>
      <c r="AG40" s="41">
        <f t="shared" si="50"/>
        <v>9889.0909090909081</v>
      </c>
      <c r="AH40" s="42">
        <f t="shared" si="51"/>
        <v>4366.1538461538466</v>
      </c>
      <c r="AI40" s="25">
        <f t="shared" si="40"/>
        <v>0</v>
      </c>
      <c r="AJ40" s="26">
        <f t="shared" si="41"/>
        <v>0</v>
      </c>
      <c r="AK40" s="26">
        <f t="shared" si="42"/>
        <v>1</v>
      </c>
      <c r="AL40" s="27">
        <f t="shared" si="43"/>
        <v>1</v>
      </c>
      <c r="AM40" s="13"/>
      <c r="AN40" s="13"/>
    </row>
    <row r="41" spans="1:40">
      <c r="A41" s="7" t="s">
        <v>135</v>
      </c>
      <c r="B41" s="7" t="s">
        <v>134</v>
      </c>
      <c r="C41" s="92">
        <v>56670</v>
      </c>
      <c r="D41" s="92">
        <v>28148</v>
      </c>
      <c r="E41" s="92">
        <v>18726</v>
      </c>
      <c r="F41" s="92">
        <v>1490</v>
      </c>
      <c r="G41" s="92">
        <v>5016</v>
      </c>
      <c r="I41" s="34">
        <f t="shared" si="36"/>
        <v>0.49670019410622906</v>
      </c>
      <c r="J41" s="35">
        <f t="shared" si="37"/>
        <v>0.33043938591847538</v>
      </c>
      <c r="K41" s="35">
        <f t="shared" si="38"/>
        <v>2.6292571025233809E-2</v>
      </c>
      <c r="L41" s="36">
        <f t="shared" si="39"/>
        <v>8.8512440444679721E-2</v>
      </c>
      <c r="N41" s="34">
        <f t="shared" si="28"/>
        <v>0.47704369487175435</v>
      </c>
      <c r="O41" s="35">
        <f t="shared" si="29"/>
        <v>0.30268656573545805</v>
      </c>
      <c r="P41" s="35">
        <f t="shared" si="30"/>
        <v>0.16731636106966968</v>
      </c>
      <c r="Q41" s="36">
        <f t="shared" si="31"/>
        <v>8.170379117970436E-2</v>
      </c>
      <c r="S41" s="34">
        <f t="shared" si="6"/>
        <v>0.47704369487175435</v>
      </c>
      <c r="T41" s="36">
        <f t="shared" si="7"/>
        <v>0.30268656573545805</v>
      </c>
      <c r="V41" s="25">
        <f t="shared" si="8"/>
        <v>1</v>
      </c>
      <c r="W41" s="26">
        <f t="shared" si="9"/>
        <v>0</v>
      </c>
      <c r="X41" s="26">
        <f t="shared" si="10"/>
        <v>0</v>
      </c>
      <c r="Y41" s="27">
        <f t="shared" si="11"/>
        <v>0</v>
      </c>
      <c r="AA41" s="40">
        <f t="shared" si="32"/>
        <v>0</v>
      </c>
      <c r="AB41" s="41">
        <f t="shared" si="33"/>
        <v>17153.247680228407</v>
      </c>
      <c r="AC41" s="41">
        <f t="shared" si="34"/>
        <v>9481.8181818181802</v>
      </c>
      <c r="AD41" s="42">
        <f t="shared" si="35"/>
        <v>4630.1538461538457</v>
      </c>
      <c r="AE41" s="40">
        <f t="shared" si="48"/>
        <v>9879.8185081539123</v>
      </c>
      <c r="AF41" s="41">
        <f t="shared" si="49"/>
        <v>17153.247680228407</v>
      </c>
      <c r="AG41" s="41">
        <f t="shared" si="50"/>
        <v>9481.8181818181802</v>
      </c>
      <c r="AH41" s="42">
        <f t="shared" si="51"/>
        <v>4630.1538461538457</v>
      </c>
      <c r="AI41" s="25">
        <f t="shared" si="40"/>
        <v>0</v>
      </c>
      <c r="AJ41" s="26">
        <f t="shared" si="41"/>
        <v>0</v>
      </c>
      <c r="AK41" s="26">
        <f t="shared" si="42"/>
        <v>1</v>
      </c>
      <c r="AL41" s="27">
        <f t="shared" si="43"/>
        <v>1</v>
      </c>
      <c r="AM41" s="13"/>
      <c r="AN41" s="13"/>
    </row>
    <row r="42" spans="1:40">
      <c r="A42" s="7" t="s">
        <v>133</v>
      </c>
      <c r="B42" s="7" t="s">
        <v>132</v>
      </c>
      <c r="C42" s="92">
        <v>57110</v>
      </c>
      <c r="D42" s="92">
        <v>29454</v>
      </c>
      <c r="E42" s="92">
        <v>17655</v>
      </c>
      <c r="F42" s="93">
        <v>1486</v>
      </c>
      <c r="G42" s="92">
        <v>5139</v>
      </c>
      <c r="I42" s="34">
        <f t="shared" si="36"/>
        <v>0.51574155139205047</v>
      </c>
      <c r="J42" s="35">
        <f t="shared" si="37"/>
        <v>0.30914025564699704</v>
      </c>
      <c r="K42" s="35">
        <f t="shared" si="38"/>
        <v>2.6019961477849764E-2</v>
      </c>
      <c r="L42" s="36">
        <f t="shared" si="39"/>
        <v>8.9984240938539656E-2</v>
      </c>
      <c r="N42" s="34">
        <f t="shared" si="28"/>
        <v>0.49533150619694732</v>
      </c>
      <c r="O42" s="35">
        <f t="shared" si="29"/>
        <v>0.28317629889149148</v>
      </c>
      <c r="P42" s="35">
        <f t="shared" si="30"/>
        <v>0.16558157304086213</v>
      </c>
      <c r="Q42" s="36">
        <f t="shared" si="31"/>
        <v>8.3062376250959691E-2</v>
      </c>
      <c r="S42" s="34">
        <f t="shared" si="6"/>
        <v>0.49533150619694732</v>
      </c>
      <c r="T42" s="36">
        <f t="shared" si="7"/>
        <v>0.28317629889149148</v>
      </c>
      <c r="V42" s="25">
        <f t="shared" si="8"/>
        <v>1</v>
      </c>
      <c r="W42" s="26">
        <f t="shared" si="9"/>
        <v>0</v>
      </c>
      <c r="X42" s="26">
        <f t="shared" si="10"/>
        <v>0</v>
      </c>
      <c r="Y42" s="27">
        <f t="shared" si="11"/>
        <v>0</v>
      </c>
      <c r="AA42" s="40">
        <f t="shared" si="32"/>
        <v>0</v>
      </c>
      <c r="AB42" s="41">
        <f t="shared" si="33"/>
        <v>16172.198429693079</v>
      </c>
      <c r="AC42" s="41">
        <f t="shared" si="34"/>
        <v>9456.363636363636</v>
      </c>
      <c r="AD42" s="42">
        <f t="shared" si="35"/>
        <v>4743.6923076923076</v>
      </c>
      <c r="AE42" s="40">
        <f t="shared" si="48"/>
        <v>12115.183889214582</v>
      </c>
      <c r="AF42" s="41">
        <f t="shared" si="49"/>
        <v>16172.198429693079</v>
      </c>
      <c r="AG42" s="41">
        <f t="shared" si="50"/>
        <v>9456.363636363636</v>
      </c>
      <c r="AH42" s="42">
        <f t="shared" si="51"/>
        <v>4743.6923076923076</v>
      </c>
      <c r="AI42" s="25">
        <f t="shared" si="40"/>
        <v>0</v>
      </c>
      <c r="AJ42" s="26">
        <f t="shared" si="41"/>
        <v>0</v>
      </c>
      <c r="AK42" s="26">
        <f t="shared" si="42"/>
        <v>1</v>
      </c>
      <c r="AL42" s="27">
        <f t="shared" si="43"/>
        <v>1</v>
      </c>
      <c r="AM42" s="13"/>
      <c r="AN42" s="13"/>
    </row>
    <row r="43" spans="1:40">
      <c r="A43" s="7" t="s">
        <v>131</v>
      </c>
      <c r="B43" s="7" t="s">
        <v>130</v>
      </c>
      <c r="C43" s="92">
        <v>55759</v>
      </c>
      <c r="D43" s="92">
        <v>30049</v>
      </c>
      <c r="E43" s="92">
        <v>15840</v>
      </c>
      <c r="F43" s="92">
        <v>1322</v>
      </c>
      <c r="G43" s="92">
        <v>5036</v>
      </c>
      <c r="I43" s="34">
        <f t="shared" si="36"/>
        <v>0.53890851701070674</v>
      </c>
      <c r="J43" s="35">
        <f t="shared" si="37"/>
        <v>0.2840797001380943</v>
      </c>
      <c r="K43" s="35">
        <f t="shared" si="38"/>
        <v>2.3709176993848526E-2</v>
      </c>
      <c r="L43" s="36">
        <f t="shared" si="39"/>
        <v>9.0317258200469874E-2</v>
      </c>
      <c r="N43" s="34">
        <f t="shared" si="28"/>
        <v>0.51758165831854497</v>
      </c>
      <c r="O43" s="35">
        <f t="shared" si="29"/>
        <v>0.2602205199932579</v>
      </c>
      <c r="P43" s="35">
        <f t="shared" si="30"/>
        <v>0.15087658086994515</v>
      </c>
      <c r="Q43" s="36">
        <f t="shared" si="31"/>
        <v>8.336977680043374E-2</v>
      </c>
      <c r="S43" s="34">
        <f t="shared" si="6"/>
        <v>0.51758165831854497</v>
      </c>
      <c r="T43" s="36">
        <f t="shared" si="7"/>
        <v>0.2602205199932579</v>
      </c>
      <c r="V43" s="25">
        <f t="shared" si="8"/>
        <v>1</v>
      </c>
      <c r="W43" s="26">
        <f t="shared" si="9"/>
        <v>0</v>
      </c>
      <c r="X43" s="26">
        <f t="shared" si="10"/>
        <v>0</v>
      </c>
      <c r="Y43" s="27">
        <f t="shared" si="11"/>
        <v>0</v>
      </c>
      <c r="AA43" s="40">
        <f t="shared" si="32"/>
        <v>0</v>
      </c>
      <c r="AB43" s="41">
        <f t="shared" si="33"/>
        <v>14509.635974304067</v>
      </c>
      <c r="AC43" s="41">
        <f t="shared" si="34"/>
        <v>8412.7272727272721</v>
      </c>
      <c r="AD43" s="42">
        <f t="shared" si="35"/>
        <v>4648.6153846153848</v>
      </c>
      <c r="AE43" s="40">
        <f t="shared" si="48"/>
        <v>14349.199711879681</v>
      </c>
      <c r="AF43" s="41">
        <f t="shared" si="49"/>
        <v>14509.635974304067</v>
      </c>
      <c r="AG43" s="41">
        <f t="shared" si="50"/>
        <v>8412.7272727272721</v>
      </c>
      <c r="AH43" s="42">
        <f t="shared" si="51"/>
        <v>4648.6153846153848</v>
      </c>
      <c r="AI43" s="25">
        <f t="shared" si="40"/>
        <v>0</v>
      </c>
      <c r="AJ43" s="26">
        <f t="shared" si="41"/>
        <v>0</v>
      </c>
      <c r="AK43" s="26">
        <f t="shared" si="42"/>
        <v>1</v>
      </c>
      <c r="AL43" s="27">
        <f t="shared" si="43"/>
        <v>1</v>
      </c>
      <c r="AM43" s="13"/>
      <c r="AN43" s="13"/>
    </row>
    <row r="44" spans="1:40">
      <c r="A44" s="7" t="s">
        <v>129</v>
      </c>
      <c r="B44" s="7" t="s">
        <v>128</v>
      </c>
      <c r="C44" s="92">
        <v>64841</v>
      </c>
      <c r="D44" s="92">
        <v>26035</v>
      </c>
      <c r="E44" s="92">
        <v>25296</v>
      </c>
      <c r="F44" s="93">
        <v>2063</v>
      </c>
      <c r="G44" s="92">
        <v>7519</v>
      </c>
      <c r="I44" s="34">
        <f t="shared" si="36"/>
        <v>0.40152064280316468</v>
      </c>
      <c r="J44" s="35">
        <f t="shared" si="37"/>
        <v>0.3901235329498311</v>
      </c>
      <c r="K44" s="35">
        <f t="shared" si="38"/>
        <v>3.1816289076356009E-2</v>
      </c>
      <c r="L44" s="36">
        <f t="shared" si="39"/>
        <v>0.11596058049690781</v>
      </c>
      <c r="N44" s="34">
        <f t="shared" si="28"/>
        <v>0.38563079556425212</v>
      </c>
      <c r="O44" s="35">
        <f t="shared" si="29"/>
        <v>0.35735798283531994</v>
      </c>
      <c r="P44" s="35">
        <f t="shared" si="30"/>
        <v>0.2024672941222655</v>
      </c>
      <c r="Q44" s="36">
        <f t="shared" si="31"/>
        <v>0.10704053584329953</v>
      </c>
      <c r="S44" s="34">
        <f t="shared" si="6"/>
        <v>0.38563079556425212</v>
      </c>
      <c r="T44" s="36">
        <f t="shared" si="7"/>
        <v>0.35735798283531994</v>
      </c>
      <c r="V44" s="25">
        <f t="shared" si="8"/>
        <v>1</v>
      </c>
      <c r="W44" s="26">
        <f t="shared" si="9"/>
        <v>0</v>
      </c>
      <c r="X44" s="26">
        <f t="shared" si="10"/>
        <v>0</v>
      </c>
      <c r="Y44" s="27">
        <f t="shared" si="11"/>
        <v>0</v>
      </c>
      <c r="AA44" s="40">
        <f t="shared" si="32"/>
        <v>0</v>
      </c>
      <c r="AB44" s="41">
        <f t="shared" si="33"/>
        <v>23171.448965024982</v>
      </c>
      <c r="AC44" s="41">
        <f t="shared" si="34"/>
        <v>13128.181818181816</v>
      </c>
      <c r="AD44" s="42">
        <f t="shared" si="35"/>
        <v>6940.6153846153848</v>
      </c>
      <c r="AE44" s="40">
        <f t="shared" si="48"/>
        <v>1832.237450156691</v>
      </c>
      <c r="AF44" s="41">
        <f t="shared" si="49"/>
        <v>23171.448965024982</v>
      </c>
      <c r="AG44" s="41">
        <f t="shared" si="50"/>
        <v>13128.181818181816</v>
      </c>
      <c r="AH44" s="42">
        <f t="shared" si="51"/>
        <v>6940.6153846153848</v>
      </c>
      <c r="AI44" s="25">
        <f t="shared" si="40"/>
        <v>0</v>
      </c>
      <c r="AJ44" s="26">
        <f t="shared" si="41"/>
        <v>0</v>
      </c>
      <c r="AK44" s="26">
        <f t="shared" si="42"/>
        <v>1</v>
      </c>
      <c r="AL44" s="27">
        <f t="shared" si="43"/>
        <v>1</v>
      </c>
      <c r="AM44" s="13"/>
      <c r="AN44" s="13"/>
    </row>
    <row r="45" spans="1:40">
      <c r="A45" s="7" t="s">
        <v>127</v>
      </c>
      <c r="B45" s="7" t="s">
        <v>125</v>
      </c>
      <c r="C45" s="92">
        <v>50685</v>
      </c>
      <c r="D45" s="92">
        <v>25153</v>
      </c>
      <c r="E45" s="92">
        <v>17586</v>
      </c>
      <c r="F45" s="93">
        <v>656</v>
      </c>
      <c r="G45" s="92">
        <v>3741</v>
      </c>
      <c r="I45" s="34">
        <f t="shared" si="36"/>
        <v>0.49626122126861993</v>
      </c>
      <c r="J45" s="35">
        <f t="shared" si="37"/>
        <v>0.3469665581532998</v>
      </c>
      <c r="K45" s="35">
        <f t="shared" si="38"/>
        <v>1.2942685212587551E-2</v>
      </c>
      <c r="L45" s="36">
        <f t="shared" si="39"/>
        <v>7.3808819177271376E-2</v>
      </c>
      <c r="N45" s="34">
        <f t="shared" si="28"/>
        <v>0.47662209402100736</v>
      </c>
      <c r="O45" s="35">
        <f t="shared" si="29"/>
        <v>0.31782565997863532</v>
      </c>
      <c r="P45" s="35">
        <f t="shared" si="30"/>
        <v>8.2362542261920774E-2</v>
      </c>
      <c r="Q45" s="36">
        <f t="shared" si="31"/>
        <v>6.8131217702096653E-2</v>
      </c>
      <c r="S45" s="34">
        <f t="shared" si="6"/>
        <v>0.47662209402100736</v>
      </c>
      <c r="T45" s="36">
        <f t="shared" si="7"/>
        <v>0.31782565997863532</v>
      </c>
      <c r="V45" s="25">
        <f t="shared" si="8"/>
        <v>1</v>
      </c>
      <c r="W45" s="26">
        <f t="shared" si="9"/>
        <v>0</v>
      </c>
      <c r="X45" s="26">
        <f t="shared" si="10"/>
        <v>0</v>
      </c>
      <c r="Y45" s="27">
        <f t="shared" si="11"/>
        <v>0</v>
      </c>
      <c r="AA45" s="40">
        <f t="shared" si="32"/>
        <v>0</v>
      </c>
      <c r="AB45" s="41">
        <f t="shared" si="33"/>
        <v>16108.993576017132</v>
      </c>
      <c r="AC45" s="41">
        <f t="shared" si="34"/>
        <v>4174.545454545454</v>
      </c>
      <c r="AD45" s="42">
        <f t="shared" si="35"/>
        <v>3453.2307692307691</v>
      </c>
      <c r="AE45" s="40">
        <f t="shared" si="48"/>
        <v>8047.5972594376262</v>
      </c>
      <c r="AF45" s="41">
        <f t="shared" si="49"/>
        <v>16108.993576017132</v>
      </c>
      <c r="AG45" s="41">
        <f t="shared" si="50"/>
        <v>4174.545454545454</v>
      </c>
      <c r="AH45" s="42">
        <f t="shared" si="51"/>
        <v>3453.2307692307691</v>
      </c>
      <c r="AI45" s="25">
        <f t="shared" si="40"/>
        <v>0</v>
      </c>
      <c r="AJ45" s="26">
        <f t="shared" si="41"/>
        <v>0</v>
      </c>
      <c r="AK45" s="26">
        <f t="shared" si="42"/>
        <v>1</v>
      </c>
      <c r="AL45" s="27">
        <f t="shared" si="43"/>
        <v>1</v>
      </c>
      <c r="AM45" s="13"/>
      <c r="AN45" s="13"/>
    </row>
    <row r="46" spans="1:40">
      <c r="A46" s="7" t="s">
        <v>126</v>
      </c>
      <c r="B46" s="7" t="s">
        <v>125</v>
      </c>
      <c r="C46" s="92">
        <v>63242</v>
      </c>
      <c r="D46" s="92">
        <v>28489</v>
      </c>
      <c r="E46" s="92">
        <v>25567</v>
      </c>
      <c r="F46" s="93">
        <v>833</v>
      </c>
      <c r="G46" s="92">
        <v>4064</v>
      </c>
      <c r="I46" s="34">
        <f t="shared" si="36"/>
        <v>0.45047594952721293</v>
      </c>
      <c r="J46" s="35">
        <f t="shared" si="37"/>
        <v>0.40427247715126025</v>
      </c>
      <c r="K46" s="35">
        <f t="shared" si="38"/>
        <v>1.3171626450776382E-2</v>
      </c>
      <c r="L46" s="36">
        <f t="shared" si="39"/>
        <v>6.4261092312071097E-2</v>
      </c>
      <c r="N46" s="34">
        <f t="shared" si="28"/>
        <v>0.43264873652810315</v>
      </c>
      <c r="O46" s="35">
        <f t="shared" si="29"/>
        <v>0.37031859077619605</v>
      </c>
      <c r="P46" s="35">
        <f t="shared" si="30"/>
        <v>8.3819441050395155E-2</v>
      </c>
      <c r="Q46" s="36">
        <f t="shared" si="31"/>
        <v>5.931793136498871E-2</v>
      </c>
      <c r="S46" s="34">
        <f t="shared" si="6"/>
        <v>0.43264873652810315</v>
      </c>
      <c r="T46" s="36">
        <f t="shared" si="7"/>
        <v>0.37031859077619605</v>
      </c>
      <c r="V46" s="25">
        <f t="shared" si="8"/>
        <v>1</v>
      </c>
      <c r="W46" s="26">
        <f t="shared" si="9"/>
        <v>0</v>
      </c>
      <c r="X46" s="26">
        <f t="shared" si="10"/>
        <v>0</v>
      </c>
      <c r="Y46" s="27">
        <f t="shared" si="11"/>
        <v>0</v>
      </c>
      <c r="AA46" s="40">
        <f t="shared" si="32"/>
        <v>0</v>
      </c>
      <c r="AB46" s="41">
        <f t="shared" si="33"/>
        <v>23419.688317868189</v>
      </c>
      <c r="AC46" s="41">
        <f t="shared" si="34"/>
        <v>5300.9090909090901</v>
      </c>
      <c r="AD46" s="42">
        <f t="shared" si="35"/>
        <v>3751.3846153846162</v>
      </c>
      <c r="AE46" s="40">
        <f t="shared" si="48"/>
        <v>3940.8830776421087</v>
      </c>
      <c r="AF46" s="41">
        <f t="shared" si="49"/>
        <v>23419.688317868189</v>
      </c>
      <c r="AG46" s="41">
        <f t="shared" si="50"/>
        <v>5300.9090909090901</v>
      </c>
      <c r="AH46" s="42">
        <f t="shared" si="51"/>
        <v>3751.3846153846162</v>
      </c>
      <c r="AI46" s="25">
        <f t="shared" si="40"/>
        <v>0</v>
      </c>
      <c r="AJ46" s="26">
        <f t="shared" si="41"/>
        <v>0</v>
      </c>
      <c r="AK46" s="26">
        <f t="shared" si="42"/>
        <v>1</v>
      </c>
      <c r="AL46" s="27">
        <f t="shared" si="43"/>
        <v>1</v>
      </c>
      <c r="AM46" s="13"/>
      <c r="AN46" s="13"/>
    </row>
    <row r="47" spans="1:40">
      <c r="A47" s="7" t="s">
        <v>124</v>
      </c>
      <c r="B47" s="7" t="s">
        <v>123</v>
      </c>
      <c r="C47" s="92">
        <v>53795</v>
      </c>
      <c r="D47" s="92">
        <v>22605</v>
      </c>
      <c r="E47" s="92">
        <v>24999</v>
      </c>
      <c r="F47" s="92">
        <v>889</v>
      </c>
      <c r="G47" s="92">
        <v>1952</v>
      </c>
      <c r="I47" s="34">
        <f t="shared" si="36"/>
        <v>0.42020633887907799</v>
      </c>
      <c r="J47" s="35">
        <f t="shared" si="37"/>
        <v>0.46470861604238312</v>
      </c>
      <c r="K47" s="35">
        <f t="shared" si="38"/>
        <v>1.652569941444372E-2</v>
      </c>
      <c r="L47" s="36">
        <f t="shared" si="39"/>
        <v>3.6285900176596338E-2</v>
      </c>
      <c r="N47" s="34">
        <f t="shared" si="28"/>
        <v>0.4035770206776611</v>
      </c>
      <c r="O47" s="35">
        <f t="shared" si="29"/>
        <v>0.42567884172333453</v>
      </c>
      <c r="P47" s="35">
        <f t="shared" si="30"/>
        <v>0.10516354172827821</v>
      </c>
      <c r="Q47" s="36">
        <f t="shared" si="31"/>
        <v>3.3494677086088928E-2</v>
      </c>
      <c r="S47" s="34">
        <f t="shared" si="6"/>
        <v>0.42567884172333453</v>
      </c>
      <c r="T47" s="36">
        <f t="shared" si="7"/>
        <v>0.4035770206776611</v>
      </c>
      <c r="V47" s="25">
        <f t="shared" si="8"/>
        <v>0</v>
      </c>
      <c r="W47" s="26">
        <f t="shared" si="9"/>
        <v>1</v>
      </c>
      <c r="X47" s="26">
        <f t="shared" si="10"/>
        <v>0</v>
      </c>
      <c r="Y47" s="27">
        <f t="shared" si="11"/>
        <v>0</v>
      </c>
      <c r="AA47" s="40">
        <f t="shared" si="32"/>
        <v>21710.425827354778</v>
      </c>
      <c r="AB47" s="41">
        <f t="shared" si="33"/>
        <v>0</v>
      </c>
      <c r="AC47" s="41">
        <f t="shared" si="34"/>
        <v>5657.2727272727261</v>
      </c>
      <c r="AD47" s="42">
        <f t="shared" si="35"/>
        <v>1801.8461538461538</v>
      </c>
      <c r="AE47" s="40">
        <f t="shared" si="48"/>
        <v>21710.425827354778</v>
      </c>
      <c r="AF47" s="41">
        <f t="shared" si="49"/>
        <v>1187.9674631520022</v>
      </c>
      <c r="AG47" s="41">
        <f t="shared" si="50"/>
        <v>5657.2727272727261</v>
      </c>
      <c r="AH47" s="42">
        <f t="shared" si="51"/>
        <v>1801.8461538461538</v>
      </c>
      <c r="AI47" s="25">
        <f t="shared" si="40"/>
        <v>0</v>
      </c>
      <c r="AJ47" s="26">
        <f t="shared" si="41"/>
        <v>0</v>
      </c>
      <c r="AK47" s="26">
        <f t="shared" si="42"/>
        <v>1</v>
      </c>
      <c r="AL47" s="27">
        <f t="shared" si="43"/>
        <v>1</v>
      </c>
      <c r="AM47" s="13"/>
      <c r="AN47" s="13"/>
    </row>
    <row r="48" spans="1:40">
      <c r="A48" s="7" t="s">
        <v>122</v>
      </c>
      <c r="B48" s="7" t="s">
        <v>121</v>
      </c>
      <c r="C48" s="92">
        <v>53700</v>
      </c>
      <c r="D48" s="92">
        <v>21525</v>
      </c>
      <c r="E48" s="92">
        <v>24476</v>
      </c>
      <c r="F48" s="92">
        <v>1213</v>
      </c>
      <c r="G48" s="92">
        <v>1965</v>
      </c>
      <c r="I48" s="34">
        <f t="shared" si="36"/>
        <v>0.40083798882681565</v>
      </c>
      <c r="J48" s="35">
        <f t="shared" si="37"/>
        <v>0.45579143389199256</v>
      </c>
      <c r="K48" s="35">
        <f t="shared" si="38"/>
        <v>2.2588454376163872E-2</v>
      </c>
      <c r="L48" s="36">
        <f t="shared" si="39"/>
        <v>3.6592178770949724E-2</v>
      </c>
      <c r="N48" s="34">
        <f t="shared" si="28"/>
        <v>0.38497515705422009</v>
      </c>
      <c r="O48" s="35">
        <f t="shared" si="29"/>
        <v>0.41751059254917233</v>
      </c>
      <c r="P48" s="35">
        <f t="shared" si="30"/>
        <v>0.14374470966649736</v>
      </c>
      <c r="Q48" s="36">
        <f t="shared" si="31"/>
        <v>3.3777395788568976E-2</v>
      </c>
      <c r="S48" s="34">
        <f t="shared" si="6"/>
        <v>0.41751059254917233</v>
      </c>
      <c r="T48" s="36">
        <f t="shared" si="7"/>
        <v>0.38497515705422009</v>
      </c>
      <c r="V48" s="25">
        <f t="shared" si="8"/>
        <v>0</v>
      </c>
      <c r="W48" s="26">
        <f t="shared" si="9"/>
        <v>1</v>
      </c>
      <c r="X48" s="26">
        <f t="shared" si="10"/>
        <v>0</v>
      </c>
      <c r="Y48" s="27">
        <f t="shared" si="11"/>
        <v>0</v>
      </c>
      <c r="AA48" s="40">
        <f t="shared" si="32"/>
        <v>20673.165933811619</v>
      </c>
      <c r="AB48" s="41">
        <f t="shared" si="33"/>
        <v>0</v>
      </c>
      <c r="AC48" s="41">
        <f t="shared" si="34"/>
        <v>7719.0909090909081</v>
      </c>
      <c r="AD48" s="42">
        <f t="shared" si="35"/>
        <v>1813.846153846154</v>
      </c>
      <c r="AE48" s="40">
        <f t="shared" si="48"/>
        <v>20673.165933811619</v>
      </c>
      <c r="AF48" s="41">
        <f t="shared" si="49"/>
        <v>1746.1528860789356</v>
      </c>
      <c r="AG48" s="41">
        <f t="shared" si="50"/>
        <v>7719.0909090909081</v>
      </c>
      <c r="AH48" s="42">
        <f t="shared" si="51"/>
        <v>1813.846153846154</v>
      </c>
      <c r="AI48" s="25">
        <f t="shared" si="40"/>
        <v>0</v>
      </c>
      <c r="AJ48" s="26">
        <f t="shared" si="41"/>
        <v>0</v>
      </c>
      <c r="AK48" s="26">
        <f t="shared" si="42"/>
        <v>1</v>
      </c>
      <c r="AL48" s="27">
        <f t="shared" si="43"/>
        <v>1</v>
      </c>
      <c r="AM48" s="13"/>
      <c r="AN48" s="13"/>
    </row>
    <row r="49" spans="1:40">
      <c r="A49" s="7" t="s">
        <v>120</v>
      </c>
      <c r="B49" s="7" t="s">
        <v>118</v>
      </c>
      <c r="C49" s="92">
        <v>51765</v>
      </c>
      <c r="D49" s="92">
        <v>22540</v>
      </c>
      <c r="E49" s="92">
        <v>20930</v>
      </c>
      <c r="F49" s="93">
        <v>964</v>
      </c>
      <c r="G49" s="92">
        <v>3771</v>
      </c>
      <c r="I49" s="34">
        <f t="shared" si="36"/>
        <v>0.43542934415145368</v>
      </c>
      <c r="J49" s="35">
        <f t="shared" si="37"/>
        <v>0.40432724814063559</v>
      </c>
      <c r="K49" s="35">
        <f t="shared" si="38"/>
        <v>1.8622621462378055E-2</v>
      </c>
      <c r="L49" s="36">
        <f t="shared" si="39"/>
        <v>7.2848449724717476E-2</v>
      </c>
      <c r="N49" s="34">
        <f t="shared" si="28"/>
        <v>0.41819758811120872</v>
      </c>
      <c r="O49" s="35">
        <f t="shared" si="29"/>
        <v>0.37036876168009686</v>
      </c>
      <c r="P49" s="35">
        <f t="shared" si="30"/>
        <v>0.11850759112422397</v>
      </c>
      <c r="Q49" s="36">
        <f t="shared" si="31"/>
        <v>6.7244722822816141E-2</v>
      </c>
      <c r="S49" s="34">
        <f t="shared" si="6"/>
        <v>0.41819758811120872</v>
      </c>
      <c r="T49" s="36">
        <f t="shared" si="7"/>
        <v>0.37036876168009686</v>
      </c>
      <c r="V49" s="25">
        <f t="shared" si="8"/>
        <v>1</v>
      </c>
      <c r="W49" s="26">
        <f t="shared" si="9"/>
        <v>0</v>
      </c>
      <c r="X49" s="26">
        <f t="shared" si="10"/>
        <v>0</v>
      </c>
      <c r="Y49" s="27">
        <f t="shared" si="11"/>
        <v>0</v>
      </c>
      <c r="AA49" s="40">
        <f t="shared" si="32"/>
        <v>0</v>
      </c>
      <c r="AB49" s="41">
        <f t="shared" si="33"/>
        <v>19172.138948370215</v>
      </c>
      <c r="AC49" s="41">
        <f t="shared" si="34"/>
        <v>6134.545454545454</v>
      </c>
      <c r="AD49" s="42">
        <f t="shared" si="35"/>
        <v>3480.9230769230776</v>
      </c>
      <c r="AE49" s="40">
        <f t="shared" si="48"/>
        <v>2474.8592002065052</v>
      </c>
      <c r="AF49" s="41">
        <f t="shared" si="49"/>
        <v>19172.138948370215</v>
      </c>
      <c r="AG49" s="41">
        <f t="shared" si="50"/>
        <v>6134.545454545454</v>
      </c>
      <c r="AH49" s="42">
        <f t="shared" si="51"/>
        <v>3480.9230769230776</v>
      </c>
      <c r="AI49" s="25">
        <f t="shared" si="40"/>
        <v>0</v>
      </c>
      <c r="AJ49" s="26">
        <f t="shared" si="41"/>
        <v>0</v>
      </c>
      <c r="AK49" s="26">
        <f t="shared" si="42"/>
        <v>1</v>
      </c>
      <c r="AL49" s="27">
        <f t="shared" si="43"/>
        <v>1</v>
      </c>
      <c r="AM49" s="13"/>
      <c r="AN49" s="13"/>
    </row>
    <row r="50" spans="1:40">
      <c r="A50" s="7" t="s">
        <v>119</v>
      </c>
      <c r="B50" s="7" t="s">
        <v>118</v>
      </c>
      <c r="C50" s="92">
        <v>42881</v>
      </c>
      <c r="D50" s="92">
        <v>16345</v>
      </c>
      <c r="E50" s="92">
        <v>20519</v>
      </c>
      <c r="F50" s="93">
        <v>901</v>
      </c>
      <c r="G50" s="92">
        <v>2188</v>
      </c>
      <c r="I50" s="34">
        <f t="shared" si="36"/>
        <v>0.38117114806091273</v>
      </c>
      <c r="J50" s="35">
        <f t="shared" si="37"/>
        <v>0.47851029593526273</v>
      </c>
      <c r="K50" s="35">
        <f t="shared" si="38"/>
        <v>2.1011636855483781E-2</v>
      </c>
      <c r="L50" s="36">
        <f t="shared" si="39"/>
        <v>5.1024929455936195E-2</v>
      </c>
      <c r="N50" s="34">
        <f t="shared" si="28"/>
        <v>0.36608661524017305</v>
      </c>
      <c r="O50" s="35">
        <f t="shared" si="29"/>
        <v>0.43832135126118521</v>
      </c>
      <c r="P50" s="35">
        <f t="shared" si="30"/>
        <v>0.13371041635307859</v>
      </c>
      <c r="Q50" s="36">
        <f t="shared" si="31"/>
        <v>4.7099934882402647E-2</v>
      </c>
      <c r="S50" s="34">
        <f t="shared" si="6"/>
        <v>0.43832135126118521</v>
      </c>
      <c r="T50" s="36">
        <f t="shared" si="7"/>
        <v>0.36608661524017305</v>
      </c>
      <c r="V50" s="25">
        <f t="shared" si="8"/>
        <v>0</v>
      </c>
      <c r="W50" s="26">
        <f t="shared" si="9"/>
        <v>1</v>
      </c>
      <c r="X50" s="26">
        <f t="shared" si="10"/>
        <v>0</v>
      </c>
      <c r="Y50" s="27">
        <f t="shared" si="11"/>
        <v>0</v>
      </c>
      <c r="AA50" s="40">
        <f t="shared" si="32"/>
        <v>15698.16014811386</v>
      </c>
      <c r="AB50" s="41">
        <f t="shared" si="33"/>
        <v>0</v>
      </c>
      <c r="AC50" s="41">
        <f t="shared" si="34"/>
        <v>5733.6363636363631</v>
      </c>
      <c r="AD50" s="42">
        <f t="shared" si="35"/>
        <v>2019.6923076923078</v>
      </c>
      <c r="AE50" s="40">
        <f t="shared" si="48"/>
        <v>15698.16014811386</v>
      </c>
      <c r="AF50" s="41">
        <f t="shared" si="49"/>
        <v>3096.4977153170225</v>
      </c>
      <c r="AG50" s="41">
        <f t="shared" si="50"/>
        <v>5733.6363636363631</v>
      </c>
      <c r="AH50" s="42">
        <f t="shared" si="51"/>
        <v>2019.6923076923078</v>
      </c>
      <c r="AI50" s="25">
        <f t="shared" si="40"/>
        <v>0</v>
      </c>
      <c r="AJ50" s="26">
        <f t="shared" si="41"/>
        <v>0</v>
      </c>
      <c r="AK50" s="26">
        <f t="shared" si="42"/>
        <v>1</v>
      </c>
      <c r="AL50" s="27">
        <f t="shared" si="43"/>
        <v>1</v>
      </c>
      <c r="AM50" s="13"/>
      <c r="AN50" s="13"/>
    </row>
    <row r="51" spans="1:40">
      <c r="A51" s="7" t="s">
        <v>117</v>
      </c>
      <c r="B51" s="7" t="s">
        <v>116</v>
      </c>
      <c r="C51" s="92">
        <v>46398</v>
      </c>
      <c r="D51" s="92">
        <v>17960</v>
      </c>
      <c r="E51" s="92">
        <v>22358</v>
      </c>
      <c r="F51" s="92">
        <v>838</v>
      </c>
      <c r="G51" s="92">
        <v>2439</v>
      </c>
      <c r="I51" s="34">
        <f t="shared" si="36"/>
        <v>0.38708565024354497</v>
      </c>
      <c r="J51" s="35">
        <f t="shared" si="37"/>
        <v>0.48187421871632397</v>
      </c>
      <c r="K51" s="35">
        <f t="shared" si="38"/>
        <v>1.8061123324281218E-2</v>
      </c>
      <c r="L51" s="36">
        <f t="shared" si="39"/>
        <v>5.2566920987973623E-2</v>
      </c>
      <c r="N51" s="34">
        <f t="shared" si="28"/>
        <v>0.37176705589231929</v>
      </c>
      <c r="O51" s="35">
        <f t="shared" si="29"/>
        <v>0.44140274614747732</v>
      </c>
      <c r="P51" s="35">
        <f t="shared" si="30"/>
        <v>0.11493442115451684</v>
      </c>
      <c r="Q51" s="36">
        <f t="shared" si="31"/>
        <v>4.8523311681206424E-2</v>
      </c>
      <c r="S51" s="34">
        <f t="shared" si="6"/>
        <v>0.44140274614747732</v>
      </c>
      <c r="T51" s="36">
        <f t="shared" si="7"/>
        <v>0.37176705589231929</v>
      </c>
      <c r="V51" s="25">
        <f t="shared" si="8"/>
        <v>0</v>
      </c>
      <c r="W51" s="26">
        <f t="shared" si="9"/>
        <v>1</v>
      </c>
      <c r="X51" s="26">
        <f t="shared" si="10"/>
        <v>0</v>
      </c>
      <c r="Y51" s="27">
        <f t="shared" si="11"/>
        <v>0</v>
      </c>
      <c r="AA51" s="40">
        <f t="shared" si="32"/>
        <v>17249.247859291831</v>
      </c>
      <c r="AB51" s="41">
        <f t="shared" si="33"/>
        <v>0</v>
      </c>
      <c r="AC51" s="41">
        <f t="shared" si="34"/>
        <v>5332.7272727272721</v>
      </c>
      <c r="AD51" s="42">
        <f t="shared" si="35"/>
        <v>2251.3846153846157</v>
      </c>
      <c r="AE51" s="40">
        <f t="shared" si="48"/>
        <v>17249.247859291831</v>
      </c>
      <c r="AF51" s="41">
        <f t="shared" si="49"/>
        <v>3229.9567564588224</v>
      </c>
      <c r="AG51" s="41">
        <f t="shared" si="50"/>
        <v>5332.7272727272721</v>
      </c>
      <c r="AH51" s="42">
        <f t="shared" si="51"/>
        <v>2251.3846153846157</v>
      </c>
      <c r="AI51" s="25">
        <f t="shared" si="40"/>
        <v>0</v>
      </c>
      <c r="AJ51" s="26">
        <f t="shared" si="41"/>
        <v>0</v>
      </c>
      <c r="AK51" s="26">
        <f t="shared" si="42"/>
        <v>1</v>
      </c>
      <c r="AL51" s="27">
        <f t="shared" si="43"/>
        <v>1</v>
      </c>
      <c r="AM51" s="13"/>
      <c r="AN51" s="13"/>
    </row>
    <row r="52" spans="1:40">
      <c r="A52" s="7" t="s">
        <v>115</v>
      </c>
      <c r="B52" s="7" t="s">
        <v>114</v>
      </c>
      <c r="C52" s="92">
        <v>45916</v>
      </c>
      <c r="D52" s="92">
        <v>24055</v>
      </c>
      <c r="E52" s="92">
        <v>14869</v>
      </c>
      <c r="F52" s="92">
        <v>819</v>
      </c>
      <c r="G52" s="92">
        <v>3526</v>
      </c>
      <c r="I52" s="34">
        <f t="shared" si="36"/>
        <v>0.52389145395940417</v>
      </c>
      <c r="J52" s="35">
        <f t="shared" si="37"/>
        <v>0.32383047303772106</v>
      </c>
      <c r="K52" s="35">
        <f t="shared" si="38"/>
        <v>1.783691959229898E-2</v>
      </c>
      <c r="L52" s="36">
        <f t="shared" si="39"/>
        <v>7.6792403519470337E-2</v>
      </c>
      <c r="N52" s="34">
        <f t="shared" si="28"/>
        <v>0.5031588831130589</v>
      </c>
      <c r="O52" s="35">
        <f t="shared" si="29"/>
        <v>0.29663271977045591</v>
      </c>
      <c r="P52" s="35">
        <f t="shared" si="30"/>
        <v>0.11350767013281168</v>
      </c>
      <c r="Q52" s="36">
        <f t="shared" si="31"/>
        <v>7.0885295556434164E-2</v>
      </c>
      <c r="S52" s="34">
        <f t="shared" si="6"/>
        <v>0.5031588831130589</v>
      </c>
      <c r="T52" s="36">
        <f t="shared" si="7"/>
        <v>0.29663271977045591</v>
      </c>
      <c r="V52" s="25">
        <f t="shared" si="8"/>
        <v>1</v>
      </c>
      <c r="W52" s="26">
        <f t="shared" si="9"/>
        <v>0</v>
      </c>
      <c r="X52" s="26">
        <f t="shared" si="10"/>
        <v>0</v>
      </c>
      <c r="Y52" s="27">
        <f t="shared" si="11"/>
        <v>0</v>
      </c>
      <c r="AA52" s="40">
        <f t="shared" si="32"/>
        <v>0</v>
      </c>
      <c r="AB52" s="41">
        <f t="shared" si="33"/>
        <v>13620.187960980253</v>
      </c>
      <c r="AC52" s="41">
        <f t="shared" si="34"/>
        <v>5211.8181818181811</v>
      </c>
      <c r="AD52" s="42">
        <f t="shared" si="35"/>
        <v>3254.7692307692309</v>
      </c>
      <c r="AE52" s="40">
        <f t="shared" si="48"/>
        <v>9481.8553160389583</v>
      </c>
      <c r="AF52" s="41">
        <f t="shared" si="49"/>
        <v>13620.187960980253</v>
      </c>
      <c r="AG52" s="41">
        <f t="shared" si="50"/>
        <v>5211.8181818181811</v>
      </c>
      <c r="AH52" s="42">
        <f t="shared" si="51"/>
        <v>3254.7692307692309</v>
      </c>
      <c r="AI52" s="25">
        <f t="shared" ref="AI52:AI111" si="52">IF(N52&gt;=$T52,0,1)</f>
        <v>0</v>
      </c>
      <c r="AJ52" s="26">
        <f t="shared" ref="AJ52:AJ111" si="53">IF(O52&gt;=$T52,0,1)</f>
        <v>0</v>
      </c>
      <c r="AK52" s="26">
        <f t="shared" ref="AK52:AK111" si="54">IF(P52&gt;=$T52,0,1)</f>
        <v>1</v>
      </c>
      <c r="AL52" s="27">
        <f t="shared" ref="AL52:AL111" si="55">IF(Q52&gt;=$T52,0,1)</f>
        <v>1</v>
      </c>
      <c r="AM52" s="13"/>
      <c r="AN52" s="13"/>
    </row>
    <row r="53" spans="1:40">
      <c r="A53" s="7" t="s">
        <v>113</v>
      </c>
      <c r="B53" s="7" t="s">
        <v>112</v>
      </c>
      <c r="C53" s="92">
        <v>40445</v>
      </c>
      <c r="D53" s="92">
        <v>17302</v>
      </c>
      <c r="E53" s="92">
        <v>18523</v>
      </c>
      <c r="F53" s="92">
        <v>772</v>
      </c>
      <c r="G53" s="92">
        <v>1541</v>
      </c>
      <c r="I53" s="34">
        <f t="shared" si="36"/>
        <v>0.427790827049079</v>
      </c>
      <c r="J53" s="35">
        <f t="shared" si="37"/>
        <v>0.45797997280257141</v>
      </c>
      <c r="K53" s="35">
        <f t="shared" si="38"/>
        <v>1.9087649894919026E-2</v>
      </c>
      <c r="L53" s="36">
        <f t="shared" si="39"/>
        <v>3.8101124984546916E-2</v>
      </c>
      <c r="N53" s="34">
        <f t="shared" si="28"/>
        <v>0.41086135900339688</v>
      </c>
      <c r="O53" s="35">
        <f t="shared" si="29"/>
        <v>0.41951532126811802</v>
      </c>
      <c r="P53" s="35">
        <f t="shared" si="30"/>
        <v>0.12146686296766653</v>
      </c>
      <c r="Q53" s="36">
        <f t="shared" si="31"/>
        <v>3.5170269216504846E-2</v>
      </c>
      <c r="S53" s="34">
        <f t="shared" si="6"/>
        <v>0.41951532126811802</v>
      </c>
      <c r="T53" s="36">
        <f t="shared" si="7"/>
        <v>0.41086135900339688</v>
      </c>
      <c r="V53" s="25">
        <f t="shared" si="8"/>
        <v>0</v>
      </c>
      <c r="W53" s="26">
        <f t="shared" si="9"/>
        <v>1</v>
      </c>
      <c r="X53" s="26">
        <f t="shared" si="10"/>
        <v>0</v>
      </c>
      <c r="Y53" s="27">
        <f t="shared" si="11"/>
        <v>0</v>
      </c>
      <c r="AA53" s="40">
        <f t="shared" si="32"/>
        <v>16617.287664892388</v>
      </c>
      <c r="AB53" s="41">
        <f t="shared" si="33"/>
        <v>0</v>
      </c>
      <c r="AC53" s="41">
        <f t="shared" si="34"/>
        <v>4912.727272727273</v>
      </c>
      <c r="AD53" s="42">
        <f t="shared" si="35"/>
        <v>1422.4615384615386</v>
      </c>
      <c r="AE53" s="40">
        <f t="shared" si="48"/>
        <v>16617.287664892388</v>
      </c>
      <c r="AF53" s="41">
        <f t="shared" si="49"/>
        <v>349.00950379664687</v>
      </c>
      <c r="AG53" s="41">
        <f t="shared" si="50"/>
        <v>4912.727272727273</v>
      </c>
      <c r="AH53" s="42">
        <f t="shared" si="51"/>
        <v>1422.4615384615386</v>
      </c>
      <c r="AI53" s="25">
        <f t="shared" si="52"/>
        <v>0</v>
      </c>
      <c r="AJ53" s="26">
        <f t="shared" si="53"/>
        <v>0</v>
      </c>
      <c r="AK53" s="26">
        <f t="shared" si="54"/>
        <v>1</v>
      </c>
      <c r="AL53" s="27">
        <f t="shared" si="55"/>
        <v>1</v>
      </c>
      <c r="AM53" s="13"/>
      <c r="AN53" s="13"/>
    </row>
    <row r="54" spans="1:40">
      <c r="A54" s="7" t="s">
        <v>111</v>
      </c>
      <c r="B54" s="7" t="s">
        <v>109</v>
      </c>
      <c r="C54" s="92">
        <v>50610</v>
      </c>
      <c r="D54" s="92">
        <v>20708</v>
      </c>
      <c r="E54" s="92">
        <v>22432</v>
      </c>
      <c r="F54" s="92">
        <v>927</v>
      </c>
      <c r="G54" s="92">
        <v>3211</v>
      </c>
      <c r="I54" s="34">
        <f t="shared" si="36"/>
        <v>0.40916814858723571</v>
      </c>
      <c r="J54" s="35">
        <f t="shared" si="37"/>
        <v>0.4432325627346374</v>
      </c>
      <c r="K54" s="35">
        <f t="shared" si="38"/>
        <v>1.8316538233550683E-2</v>
      </c>
      <c r="L54" s="36">
        <f t="shared" si="39"/>
        <v>6.34459592965817E-2</v>
      </c>
      <c r="N54" s="34">
        <f t="shared" si="28"/>
        <v>0.39297565763411901</v>
      </c>
      <c r="O54" s="35">
        <f t="shared" si="29"/>
        <v>0.40600651118923481</v>
      </c>
      <c r="P54" s="35">
        <f t="shared" si="30"/>
        <v>0.11655978875895888</v>
      </c>
      <c r="Q54" s="36">
        <f t="shared" si="31"/>
        <v>5.8565500889152342E-2</v>
      </c>
      <c r="S54" s="34">
        <f t="shared" si="6"/>
        <v>0.40600651118923481</v>
      </c>
      <c r="T54" s="36">
        <f t="shared" si="7"/>
        <v>0.39297565763411901</v>
      </c>
      <c r="V54" s="25">
        <f t="shared" si="8"/>
        <v>0</v>
      </c>
      <c r="W54" s="26">
        <f t="shared" si="9"/>
        <v>1</v>
      </c>
      <c r="X54" s="26">
        <f t="shared" si="10"/>
        <v>0</v>
      </c>
      <c r="Y54" s="27">
        <f t="shared" si="11"/>
        <v>0</v>
      </c>
      <c r="AA54" s="40">
        <f t="shared" si="32"/>
        <v>19888.498032862764</v>
      </c>
      <c r="AB54" s="41">
        <f t="shared" si="33"/>
        <v>0</v>
      </c>
      <c r="AC54" s="41">
        <f t="shared" si="34"/>
        <v>5899.090909090909</v>
      </c>
      <c r="AD54" s="42">
        <f t="shared" si="35"/>
        <v>2964</v>
      </c>
      <c r="AE54" s="40">
        <f t="shared" si="48"/>
        <v>19888.498032862764</v>
      </c>
      <c r="AF54" s="41">
        <f t="shared" si="49"/>
        <v>658.49149842441045</v>
      </c>
      <c r="AG54" s="41">
        <f t="shared" si="50"/>
        <v>5899.090909090909</v>
      </c>
      <c r="AH54" s="42">
        <f t="shared" si="51"/>
        <v>2964</v>
      </c>
      <c r="AI54" s="25">
        <f t="shared" si="52"/>
        <v>0</v>
      </c>
      <c r="AJ54" s="26">
        <f t="shared" si="53"/>
        <v>0</v>
      </c>
      <c r="AK54" s="26">
        <f t="shared" si="54"/>
        <v>1</v>
      </c>
      <c r="AL54" s="27">
        <f t="shared" si="55"/>
        <v>1</v>
      </c>
      <c r="AM54" s="13"/>
      <c r="AN54" s="13"/>
    </row>
    <row r="55" spans="1:40">
      <c r="A55" s="7" t="s">
        <v>110</v>
      </c>
      <c r="B55" s="7" t="s">
        <v>109</v>
      </c>
      <c r="C55" s="92">
        <v>48200</v>
      </c>
      <c r="D55" s="92">
        <v>17542</v>
      </c>
      <c r="E55" s="92">
        <v>24217</v>
      </c>
      <c r="F55" s="92">
        <v>882</v>
      </c>
      <c r="G55" s="92">
        <v>2323</v>
      </c>
      <c r="I55" s="34">
        <f t="shared" si="36"/>
        <v>0.36394190871369292</v>
      </c>
      <c r="J55" s="35">
        <f t="shared" si="37"/>
        <v>0.50242738589211622</v>
      </c>
      <c r="K55" s="35">
        <f t="shared" si="38"/>
        <v>1.8298755186721992E-2</v>
      </c>
      <c r="L55" s="36">
        <f t="shared" si="39"/>
        <v>4.8195020746887966E-2</v>
      </c>
      <c r="N55" s="34">
        <f t="shared" si="28"/>
        <v>0.34953920878542599</v>
      </c>
      <c r="O55" s="35">
        <f t="shared" si="29"/>
        <v>0.46022970156665416</v>
      </c>
      <c r="P55" s="35">
        <f t="shared" si="30"/>
        <v>0.11644662391550357</v>
      </c>
      <c r="Q55" s="36">
        <f t="shared" si="31"/>
        <v>4.448771145866582E-2</v>
      </c>
      <c r="S55" s="34">
        <f t="shared" si="6"/>
        <v>0.46022970156665416</v>
      </c>
      <c r="T55" s="36">
        <f t="shared" si="7"/>
        <v>0.34953920878542599</v>
      </c>
      <c r="V55" s="25">
        <f t="shared" si="8"/>
        <v>0</v>
      </c>
      <c r="W55" s="26">
        <f t="shared" si="9"/>
        <v>1</v>
      </c>
      <c r="X55" s="26">
        <f t="shared" si="10"/>
        <v>0</v>
      </c>
      <c r="Y55" s="27">
        <f t="shared" si="11"/>
        <v>0</v>
      </c>
      <c r="AA55" s="40">
        <f t="shared" si="32"/>
        <v>16847.789863457532</v>
      </c>
      <c r="AB55" s="41">
        <f t="shared" si="33"/>
        <v>0</v>
      </c>
      <c r="AC55" s="41">
        <f t="shared" si="34"/>
        <v>5612.7272727272721</v>
      </c>
      <c r="AD55" s="42">
        <f t="shared" si="35"/>
        <v>2144.3076923076924</v>
      </c>
      <c r="AE55" s="40">
        <f t="shared" si="48"/>
        <v>16847.789863457532</v>
      </c>
      <c r="AF55" s="41">
        <f t="shared" si="49"/>
        <v>5334.281752055198</v>
      </c>
      <c r="AG55" s="41">
        <f t="shared" si="50"/>
        <v>5612.7272727272721</v>
      </c>
      <c r="AH55" s="42">
        <f t="shared" si="51"/>
        <v>2144.3076923076924</v>
      </c>
      <c r="AI55" s="25">
        <f t="shared" si="52"/>
        <v>0</v>
      </c>
      <c r="AJ55" s="26">
        <f t="shared" si="53"/>
        <v>0</v>
      </c>
      <c r="AK55" s="26">
        <f t="shared" si="54"/>
        <v>1</v>
      </c>
      <c r="AL55" s="27">
        <f t="shared" si="55"/>
        <v>1</v>
      </c>
      <c r="AM55" s="13"/>
      <c r="AN55" s="13"/>
    </row>
    <row r="56" spans="1:40">
      <c r="A56" s="7" t="s">
        <v>108</v>
      </c>
      <c r="B56" s="7" t="s">
        <v>107</v>
      </c>
      <c r="C56" s="92">
        <v>47319</v>
      </c>
      <c r="D56" s="92">
        <v>15134</v>
      </c>
      <c r="E56" s="92">
        <v>27083</v>
      </c>
      <c r="F56" s="92">
        <v>884</v>
      </c>
      <c r="G56" s="92">
        <v>1626</v>
      </c>
      <c r="I56" s="34">
        <f t="shared" si="36"/>
        <v>0.3198292440668653</v>
      </c>
      <c r="J56" s="35">
        <f t="shared" si="37"/>
        <v>0.57234937340180481</v>
      </c>
      <c r="K56" s="35">
        <f t="shared" si="38"/>
        <v>1.8681713476616159E-2</v>
      </c>
      <c r="L56" s="36">
        <f t="shared" si="39"/>
        <v>3.4362518227350536E-2</v>
      </c>
      <c r="N56" s="34">
        <f t="shared" si="28"/>
        <v>0.30717226634517264</v>
      </c>
      <c r="O56" s="35">
        <f t="shared" si="29"/>
        <v>0.52427910720841031</v>
      </c>
      <c r="P56" s="35">
        <f t="shared" si="30"/>
        <v>0.1188836312148301</v>
      </c>
      <c r="Q56" s="36">
        <f t="shared" si="31"/>
        <v>3.1719247594477418E-2</v>
      </c>
      <c r="S56" s="34">
        <f t="shared" si="6"/>
        <v>0.52427910720841031</v>
      </c>
      <c r="T56" s="36">
        <f t="shared" si="7"/>
        <v>0.30717226634517264</v>
      </c>
      <c r="V56" s="25">
        <f t="shared" si="8"/>
        <v>0</v>
      </c>
      <c r="W56" s="26">
        <f t="shared" si="9"/>
        <v>1</v>
      </c>
      <c r="X56" s="26">
        <f t="shared" si="10"/>
        <v>0</v>
      </c>
      <c r="Y56" s="27">
        <f t="shared" si="11"/>
        <v>0</v>
      </c>
      <c r="AA56" s="40">
        <f t="shared" si="32"/>
        <v>14535.084471187223</v>
      </c>
      <c r="AB56" s="41">
        <f t="shared" si="33"/>
        <v>0</v>
      </c>
      <c r="AC56" s="41">
        <f t="shared" si="34"/>
        <v>5625.454545454546</v>
      </c>
      <c r="AD56" s="42">
        <f t="shared" si="35"/>
        <v>1500.9230769230769</v>
      </c>
      <c r="AE56" s="40">
        <f t="shared" si="48"/>
        <v>14535.084471187223</v>
      </c>
      <c r="AF56" s="41">
        <f t="shared" si="49"/>
        <v>10272.278602807542</v>
      </c>
      <c r="AG56" s="41">
        <f t="shared" si="50"/>
        <v>5625.454545454546</v>
      </c>
      <c r="AH56" s="42">
        <f t="shared" si="51"/>
        <v>1500.9230769230769</v>
      </c>
      <c r="AI56" s="25">
        <f t="shared" si="52"/>
        <v>0</v>
      </c>
      <c r="AJ56" s="26">
        <f t="shared" si="53"/>
        <v>0</v>
      </c>
      <c r="AK56" s="26">
        <f t="shared" si="54"/>
        <v>1</v>
      </c>
      <c r="AL56" s="27">
        <f t="shared" si="55"/>
        <v>1</v>
      </c>
      <c r="AM56" s="13"/>
      <c r="AN56" s="13"/>
    </row>
    <row r="57" spans="1:40">
      <c r="A57" s="7" t="s">
        <v>106</v>
      </c>
      <c r="B57" s="7" t="s">
        <v>105</v>
      </c>
      <c r="C57" s="92">
        <v>53025</v>
      </c>
      <c r="D57" s="92">
        <v>19160</v>
      </c>
      <c r="E57" s="92">
        <v>26159</v>
      </c>
      <c r="F57" s="92">
        <v>1240</v>
      </c>
      <c r="G57" s="92">
        <v>2874</v>
      </c>
      <c r="I57" s="34">
        <f t="shared" si="36"/>
        <v>0.36133899104196132</v>
      </c>
      <c r="J57" s="35">
        <f t="shared" si="37"/>
        <v>0.49333333333333335</v>
      </c>
      <c r="K57" s="35">
        <f t="shared" si="38"/>
        <v>2.3385195662423384E-2</v>
      </c>
      <c r="L57" s="36">
        <f t="shared" si="39"/>
        <v>5.4200848656294202E-2</v>
      </c>
      <c r="N57" s="34">
        <f t="shared" si="28"/>
        <v>0.34703929942701678</v>
      </c>
      <c r="O57" s="35">
        <f t="shared" si="29"/>
        <v>0.45189943691014356</v>
      </c>
      <c r="P57" s="35">
        <f t="shared" si="30"/>
        <v>0.14881488148814881</v>
      </c>
      <c r="Q57" s="36">
        <f t="shared" si="31"/>
        <v>5.0031552605810034E-2</v>
      </c>
      <c r="S57" s="34">
        <f t="shared" si="6"/>
        <v>0.45189943691014356</v>
      </c>
      <c r="T57" s="36">
        <f t="shared" si="7"/>
        <v>0.34703929942701678</v>
      </c>
      <c r="V57" s="25">
        <f t="shared" si="8"/>
        <v>0</v>
      </c>
      <c r="W57" s="26">
        <f t="shared" si="9"/>
        <v>1</v>
      </c>
      <c r="X57" s="26">
        <f t="shared" si="10"/>
        <v>0</v>
      </c>
      <c r="Y57" s="27">
        <f t="shared" si="11"/>
        <v>0</v>
      </c>
      <c r="AA57" s="40">
        <f t="shared" si="32"/>
        <v>18401.758852117564</v>
      </c>
      <c r="AB57" s="41">
        <f t="shared" si="33"/>
        <v>0</v>
      </c>
      <c r="AC57" s="41">
        <f t="shared" si="34"/>
        <v>7890.909090909091</v>
      </c>
      <c r="AD57" s="42">
        <f t="shared" si="35"/>
        <v>2652.9230769230771</v>
      </c>
      <c r="AE57" s="40">
        <f>AA57+(V57*($S57-$T57)*$C57)-V57</f>
        <v>18401.758852117564</v>
      </c>
      <c r="AF57" s="41">
        <f>AB57+(W57*($S57-$T57)*$C57)-W57</f>
        <v>5559.2087900427978</v>
      </c>
      <c r="AG57" s="41">
        <f>AC57+(X57*($S57-$T57)*$C57)-X57</f>
        <v>7890.909090909091</v>
      </c>
      <c r="AH57" s="42">
        <f>AD57+(Y57*($S57-$T57)*$C57)-Y57</f>
        <v>2652.9230769230771</v>
      </c>
      <c r="AI57" s="25">
        <f t="shared" si="52"/>
        <v>0</v>
      </c>
      <c r="AJ57" s="26">
        <f t="shared" si="53"/>
        <v>0</v>
      </c>
      <c r="AK57" s="26">
        <f t="shared" si="54"/>
        <v>1</v>
      </c>
      <c r="AL57" s="27">
        <f t="shared" si="55"/>
        <v>1</v>
      </c>
      <c r="AM57" s="13"/>
      <c r="AN57" s="13"/>
    </row>
    <row r="58" spans="1:40">
      <c r="A58" s="7" t="s">
        <v>104</v>
      </c>
      <c r="B58" s="7" t="s">
        <v>103</v>
      </c>
      <c r="C58" s="92">
        <v>49004</v>
      </c>
      <c r="D58" s="92">
        <v>20816</v>
      </c>
      <c r="E58" s="92">
        <v>21712</v>
      </c>
      <c r="F58" s="92">
        <v>842</v>
      </c>
      <c r="G58" s="92">
        <v>2164</v>
      </c>
      <c r="I58" s="34">
        <f t="shared" si="36"/>
        <v>0.42478165047751204</v>
      </c>
      <c r="J58" s="35">
        <f t="shared" si="37"/>
        <v>0.44306587217370008</v>
      </c>
      <c r="K58" s="35">
        <f t="shared" si="38"/>
        <v>1.7182270835033875E-2</v>
      </c>
      <c r="L58" s="36">
        <f t="shared" si="39"/>
        <v>4.4159660435882785E-2</v>
      </c>
      <c r="N58" s="34">
        <f t="shared" si="28"/>
        <v>0.40797126810499307</v>
      </c>
      <c r="O58" s="35">
        <f t="shared" si="29"/>
        <v>0.40585382057310143</v>
      </c>
      <c r="P58" s="35">
        <f t="shared" si="30"/>
        <v>0.1093417234956701</v>
      </c>
      <c r="Q58" s="36">
        <f t="shared" si="31"/>
        <v>4.0762763479276418E-2</v>
      </c>
      <c r="S58" s="34">
        <f t="shared" si="6"/>
        <v>0.40797126810499307</v>
      </c>
      <c r="T58" s="36">
        <f t="shared" si="7"/>
        <v>0.40585382057310143</v>
      </c>
      <c r="V58" s="25">
        <f t="shared" si="8"/>
        <v>1</v>
      </c>
      <c r="W58" s="26">
        <f t="shared" si="9"/>
        <v>0</v>
      </c>
      <c r="X58" s="26">
        <f t="shared" si="10"/>
        <v>0</v>
      </c>
      <c r="Y58" s="27">
        <f t="shared" si="11"/>
        <v>0</v>
      </c>
      <c r="AA58" s="40">
        <f t="shared" si="32"/>
        <v>0</v>
      </c>
      <c r="AB58" s="41">
        <f t="shared" si="33"/>
        <v>19888.460623364263</v>
      </c>
      <c r="AC58" s="41">
        <f t="shared" si="34"/>
        <v>5358.181818181818</v>
      </c>
      <c r="AD58" s="42">
        <f t="shared" si="35"/>
        <v>1997.5384615384617</v>
      </c>
      <c r="AE58" s="40">
        <f t="shared" ref="AE58:AE78" si="56">AA58+(V58*($S58-$T58)*$C58)-V58</f>
        <v>102.76339885281774</v>
      </c>
      <c r="AF58" s="41">
        <f t="shared" ref="AF58:AF78" si="57">AB58+(W58*($S58-$T58)*$C58)-W58</f>
        <v>19888.460623364263</v>
      </c>
      <c r="AG58" s="41">
        <f t="shared" ref="AG58:AG78" si="58">AC58+(X58*($S58-$T58)*$C58)-X58</f>
        <v>5358.181818181818</v>
      </c>
      <c r="AH58" s="42">
        <f t="shared" ref="AH58:AH78" si="59">AD58+(Y58*($S58-$T58)*$C58)-Y58</f>
        <v>1997.5384615384617</v>
      </c>
      <c r="AI58" s="25">
        <f t="shared" si="52"/>
        <v>0</v>
      </c>
      <c r="AJ58" s="26">
        <f t="shared" si="53"/>
        <v>0</v>
      </c>
      <c r="AK58" s="26">
        <f t="shared" si="54"/>
        <v>1</v>
      </c>
      <c r="AL58" s="27">
        <f t="shared" si="55"/>
        <v>1</v>
      </c>
      <c r="AM58" s="13"/>
      <c r="AN58" s="13"/>
    </row>
    <row r="59" spans="1:40">
      <c r="A59" s="7" t="s">
        <v>102</v>
      </c>
      <c r="B59" s="7" t="s">
        <v>99</v>
      </c>
      <c r="C59" s="92">
        <v>44636</v>
      </c>
      <c r="D59" s="92">
        <v>15737</v>
      </c>
      <c r="E59" s="92">
        <v>21827</v>
      </c>
      <c r="F59" s="92">
        <v>924</v>
      </c>
      <c r="G59" s="92">
        <v>2558</v>
      </c>
      <c r="I59" s="34">
        <f t="shared" si="36"/>
        <v>0.35256295366968365</v>
      </c>
      <c r="J59" s="35">
        <f t="shared" si="37"/>
        <v>0.4889999103862353</v>
      </c>
      <c r="K59" s="35">
        <f t="shared" si="38"/>
        <v>2.0700779639752667E-2</v>
      </c>
      <c r="L59" s="36">
        <f t="shared" si="39"/>
        <v>5.7308002509185413E-2</v>
      </c>
      <c r="N59" s="34">
        <f t="shared" si="28"/>
        <v>0.33861056647285054</v>
      </c>
      <c r="O59" s="35">
        <f t="shared" si="29"/>
        <v>0.44792996787699402</v>
      </c>
      <c r="P59" s="35">
        <f t="shared" si="30"/>
        <v>0.13173223407115334</v>
      </c>
      <c r="Q59" s="36">
        <f t="shared" si="31"/>
        <v>5.2899694623863458E-2</v>
      </c>
      <c r="S59" s="34">
        <f t="shared" si="6"/>
        <v>0.44792996787699402</v>
      </c>
      <c r="T59" s="36">
        <f t="shared" si="7"/>
        <v>0.33861056647285054</v>
      </c>
      <c r="V59" s="25">
        <f t="shared" si="8"/>
        <v>0</v>
      </c>
      <c r="W59" s="26">
        <f t="shared" si="9"/>
        <v>1</v>
      </c>
      <c r="X59" s="26">
        <f t="shared" si="10"/>
        <v>0</v>
      </c>
      <c r="Y59" s="27">
        <f t="shared" si="11"/>
        <v>0</v>
      </c>
      <c r="AA59" s="40">
        <f t="shared" si="32"/>
        <v>15114.221245082157</v>
      </c>
      <c r="AB59" s="41">
        <f t="shared" si="33"/>
        <v>0</v>
      </c>
      <c r="AC59" s="41">
        <f t="shared" si="34"/>
        <v>5880</v>
      </c>
      <c r="AD59" s="42">
        <f t="shared" si="35"/>
        <v>2361.2307692307695</v>
      </c>
      <c r="AE59" s="40">
        <f t="shared" si="56"/>
        <v>15114.221245082157</v>
      </c>
      <c r="AF59" s="41">
        <f t="shared" si="57"/>
        <v>4878.5808010753481</v>
      </c>
      <c r="AG59" s="41">
        <f t="shared" si="58"/>
        <v>5880</v>
      </c>
      <c r="AH59" s="42">
        <f t="shared" si="59"/>
        <v>2361.2307692307695</v>
      </c>
      <c r="AI59" s="25">
        <f t="shared" si="52"/>
        <v>0</v>
      </c>
      <c r="AJ59" s="26">
        <f t="shared" si="53"/>
        <v>0</v>
      </c>
      <c r="AK59" s="26">
        <f t="shared" si="54"/>
        <v>1</v>
      </c>
      <c r="AL59" s="27">
        <f t="shared" si="55"/>
        <v>1</v>
      </c>
      <c r="AM59" s="13"/>
      <c r="AN59" s="13"/>
    </row>
    <row r="60" spans="1:40">
      <c r="A60" s="7" t="s">
        <v>101</v>
      </c>
      <c r="B60" s="7" t="s">
        <v>99</v>
      </c>
      <c r="C60" s="92">
        <v>53663</v>
      </c>
      <c r="D60" s="92">
        <v>18855</v>
      </c>
      <c r="E60" s="92">
        <v>27268</v>
      </c>
      <c r="F60" s="92">
        <v>989</v>
      </c>
      <c r="G60" s="92">
        <v>2505</v>
      </c>
      <c r="I60" s="34">
        <f t="shared" si="36"/>
        <v>0.35135940964910645</v>
      </c>
      <c r="J60" s="35">
        <f t="shared" si="37"/>
        <v>0.50813409611836835</v>
      </c>
      <c r="K60" s="35">
        <f t="shared" si="38"/>
        <v>1.8429830609544753E-2</v>
      </c>
      <c r="L60" s="36">
        <f t="shared" si="39"/>
        <v>4.6680207964519313E-2</v>
      </c>
      <c r="N60" s="34">
        <f t="shared" si="28"/>
        <v>0.33745465171112976</v>
      </c>
      <c r="O60" s="35">
        <f t="shared" si="29"/>
        <v>0.46545711873797718</v>
      </c>
      <c r="P60" s="35">
        <f t="shared" si="30"/>
        <v>0.11728074024255751</v>
      </c>
      <c r="Q60" s="36">
        <f t="shared" si="31"/>
        <v>4.3089422736479366E-2</v>
      </c>
      <c r="S60" s="34">
        <f t="shared" si="6"/>
        <v>0.46545711873797718</v>
      </c>
      <c r="T60" s="36">
        <f t="shared" si="7"/>
        <v>0.33745465171112976</v>
      </c>
      <c r="V60" s="25">
        <f t="shared" si="8"/>
        <v>0</v>
      </c>
      <c r="W60" s="26">
        <f t="shared" si="9"/>
        <v>1</v>
      </c>
      <c r="X60" s="26">
        <f t="shared" si="10"/>
        <v>0</v>
      </c>
      <c r="Y60" s="27">
        <f t="shared" si="11"/>
        <v>0</v>
      </c>
      <c r="AA60" s="40">
        <f t="shared" si="32"/>
        <v>18108.828974774355</v>
      </c>
      <c r="AB60" s="41">
        <f t="shared" si="33"/>
        <v>0</v>
      </c>
      <c r="AC60" s="41">
        <f t="shared" si="34"/>
        <v>6293.636363636364</v>
      </c>
      <c r="AD60" s="42">
        <f t="shared" si="35"/>
        <v>2312.3076923076924</v>
      </c>
      <c r="AE60" s="40">
        <f t="shared" si="56"/>
        <v>18108.828974774355</v>
      </c>
      <c r="AF60" s="41">
        <f t="shared" si="57"/>
        <v>6867.9963880617133</v>
      </c>
      <c r="AG60" s="41">
        <f t="shared" si="58"/>
        <v>6293.636363636364</v>
      </c>
      <c r="AH60" s="42">
        <f t="shared" si="59"/>
        <v>2312.3076923076924</v>
      </c>
      <c r="AI60" s="25">
        <f t="shared" si="52"/>
        <v>0</v>
      </c>
      <c r="AJ60" s="26">
        <f t="shared" si="53"/>
        <v>0</v>
      </c>
      <c r="AK60" s="26">
        <f t="shared" si="54"/>
        <v>1</v>
      </c>
      <c r="AL60" s="27">
        <f t="shared" si="55"/>
        <v>1</v>
      </c>
      <c r="AM60" s="13"/>
      <c r="AN60" s="13"/>
    </row>
    <row r="61" spans="1:40">
      <c r="A61" s="7" t="s">
        <v>100</v>
      </c>
      <c r="B61" s="7" t="s">
        <v>99</v>
      </c>
      <c r="C61" s="92">
        <v>44509</v>
      </c>
      <c r="D61" s="92">
        <v>17995</v>
      </c>
      <c r="E61" s="92">
        <v>22298</v>
      </c>
      <c r="F61" s="92">
        <v>575</v>
      </c>
      <c r="G61" s="92">
        <v>1194</v>
      </c>
      <c r="I61" s="34">
        <f t="shared" si="36"/>
        <v>0.40430025388123753</v>
      </c>
      <c r="J61" s="35">
        <f t="shared" si="37"/>
        <v>0.50097733042755399</v>
      </c>
      <c r="K61" s="35">
        <f t="shared" si="38"/>
        <v>1.2918735536633041E-2</v>
      </c>
      <c r="L61" s="36">
        <f t="shared" si="39"/>
        <v>2.6826035183895394E-2</v>
      </c>
      <c r="N61" s="34">
        <f t="shared" si="28"/>
        <v>0.38830040583363473</v>
      </c>
      <c r="O61" s="35">
        <f t="shared" si="29"/>
        <v>0.45890143282086199</v>
      </c>
      <c r="P61" s="35">
        <f t="shared" si="30"/>
        <v>8.2210135233119347E-2</v>
      </c>
      <c r="Q61" s="36">
        <f t="shared" si="31"/>
        <v>2.4762494015903441E-2</v>
      </c>
      <c r="S61" s="34">
        <f t="shared" si="6"/>
        <v>0.45890143282086199</v>
      </c>
      <c r="T61" s="36">
        <f t="shared" si="7"/>
        <v>0.38830040583363473</v>
      </c>
      <c r="V61" s="25">
        <f t="shared" si="8"/>
        <v>0</v>
      </c>
      <c r="W61" s="26">
        <f t="shared" si="9"/>
        <v>1</v>
      </c>
      <c r="X61" s="26">
        <f t="shared" si="10"/>
        <v>0</v>
      </c>
      <c r="Y61" s="27">
        <f t="shared" si="11"/>
        <v>0</v>
      </c>
      <c r="AA61" s="40">
        <f t="shared" si="32"/>
        <v>17282.86276324925</v>
      </c>
      <c r="AB61" s="41">
        <f t="shared" si="33"/>
        <v>0</v>
      </c>
      <c r="AC61" s="41">
        <f t="shared" si="34"/>
        <v>3659.090909090909</v>
      </c>
      <c r="AD61" s="42">
        <f t="shared" si="35"/>
        <v>1102.1538461538462</v>
      </c>
      <c r="AE61" s="40">
        <f t="shared" si="56"/>
        <v>17282.86276324925</v>
      </c>
      <c r="AF61" s="41">
        <f t="shared" si="57"/>
        <v>3141.3811101744977</v>
      </c>
      <c r="AG61" s="41">
        <f t="shared" si="58"/>
        <v>3659.090909090909</v>
      </c>
      <c r="AH61" s="42">
        <f t="shared" si="59"/>
        <v>1102.1538461538462</v>
      </c>
      <c r="AI61" s="25">
        <f t="shared" si="52"/>
        <v>0</v>
      </c>
      <c r="AJ61" s="26">
        <f t="shared" si="53"/>
        <v>0</v>
      </c>
      <c r="AK61" s="26">
        <f t="shared" si="54"/>
        <v>1</v>
      </c>
      <c r="AL61" s="27">
        <f t="shared" si="55"/>
        <v>1</v>
      </c>
      <c r="AM61" s="13"/>
      <c r="AN61" s="13"/>
    </row>
    <row r="62" spans="1:40">
      <c r="A62" s="7" t="s">
        <v>98</v>
      </c>
      <c r="B62" s="7" t="s">
        <v>97</v>
      </c>
      <c r="C62" s="92">
        <v>42431</v>
      </c>
      <c r="D62" s="92">
        <v>18415</v>
      </c>
      <c r="E62" s="92">
        <v>19819</v>
      </c>
      <c r="F62" s="92">
        <v>855</v>
      </c>
      <c r="G62" s="92">
        <v>1059</v>
      </c>
      <c r="I62" s="34">
        <f t="shared" si="36"/>
        <v>0.43399872734557282</v>
      </c>
      <c r="J62" s="35">
        <f t="shared" si="37"/>
        <v>0.46708774245245221</v>
      </c>
      <c r="K62" s="35">
        <f t="shared" si="38"/>
        <v>2.0150361763804765E-2</v>
      </c>
      <c r="L62" s="36">
        <f t="shared" si="39"/>
        <v>2.4958167377624851E-2</v>
      </c>
      <c r="N62" s="34">
        <f t="shared" si="28"/>
        <v>0.41682358678179293</v>
      </c>
      <c r="O62" s="35">
        <f t="shared" si="29"/>
        <v>0.42785815094978374</v>
      </c>
      <c r="P62" s="35">
        <f t="shared" si="30"/>
        <v>0.12822957486057576</v>
      </c>
      <c r="Q62" s="36">
        <f t="shared" si="31"/>
        <v>2.3038308348576786E-2</v>
      </c>
      <c r="S62" s="34">
        <f t="shared" si="6"/>
        <v>0.42785815094978374</v>
      </c>
      <c r="T62" s="36">
        <f t="shared" si="7"/>
        <v>0.41682358678179293</v>
      </c>
      <c r="V62" s="25">
        <f t="shared" si="8"/>
        <v>0</v>
      </c>
      <c r="W62" s="26">
        <f t="shared" si="9"/>
        <v>1</v>
      </c>
      <c r="X62" s="26">
        <f t="shared" si="10"/>
        <v>0</v>
      </c>
      <c r="Y62" s="27">
        <f t="shared" si="11"/>
        <v>0</v>
      </c>
      <c r="AA62" s="40">
        <f t="shared" si="32"/>
        <v>17686.241610738256</v>
      </c>
      <c r="AB62" s="41">
        <f t="shared" si="33"/>
        <v>0</v>
      </c>
      <c r="AC62" s="41">
        <f t="shared" si="34"/>
        <v>5440.9090909090901</v>
      </c>
      <c r="AD62" s="42">
        <f t="shared" si="35"/>
        <v>977.53846153846155</v>
      </c>
      <c r="AE62" s="40">
        <f t="shared" si="56"/>
        <v>17686.241610738256</v>
      </c>
      <c r="AF62" s="41">
        <f t="shared" si="57"/>
        <v>467.20759221201814</v>
      </c>
      <c r="AG62" s="41">
        <f t="shared" si="58"/>
        <v>5440.9090909090901</v>
      </c>
      <c r="AH62" s="42">
        <f t="shared" si="59"/>
        <v>977.53846153846155</v>
      </c>
      <c r="AI62" s="25">
        <f t="shared" si="52"/>
        <v>0</v>
      </c>
      <c r="AJ62" s="26">
        <f t="shared" si="53"/>
        <v>0</v>
      </c>
      <c r="AK62" s="26">
        <f t="shared" si="54"/>
        <v>1</v>
      </c>
      <c r="AL62" s="27">
        <f t="shared" si="55"/>
        <v>1</v>
      </c>
      <c r="AM62" s="13"/>
      <c r="AN62" s="13"/>
    </row>
    <row r="63" spans="1:40">
      <c r="A63" s="7" t="s">
        <v>96</v>
      </c>
      <c r="B63" s="7" t="s">
        <v>95</v>
      </c>
      <c r="C63" s="92">
        <v>45591</v>
      </c>
      <c r="D63" s="92">
        <v>20120</v>
      </c>
      <c r="E63" s="92">
        <v>19846</v>
      </c>
      <c r="F63" s="92">
        <v>1358</v>
      </c>
      <c r="G63" s="92">
        <v>1455</v>
      </c>
      <c r="I63" s="34">
        <f t="shared" si="36"/>
        <v>0.44131517185409402</v>
      </c>
      <c r="J63" s="35">
        <f t="shared" si="37"/>
        <v>0.43530521374832754</v>
      </c>
      <c r="K63" s="35">
        <f t="shared" si="38"/>
        <v>2.9786580684784278E-2</v>
      </c>
      <c r="L63" s="36">
        <f t="shared" si="39"/>
        <v>3.1914193590840301E-2</v>
      </c>
      <c r="N63" s="34">
        <f t="shared" si="28"/>
        <v>0.42385048905218475</v>
      </c>
      <c r="O63" s="35">
        <f t="shared" si="29"/>
        <v>0.39874496143970045</v>
      </c>
      <c r="P63" s="35">
        <f t="shared" si="30"/>
        <v>0.18955096799408175</v>
      </c>
      <c r="Q63" s="36">
        <f t="shared" si="31"/>
        <v>2.9459255622314124E-2</v>
      </c>
      <c r="S63" s="34">
        <f t="shared" si="6"/>
        <v>0.42385048905218475</v>
      </c>
      <c r="T63" s="36">
        <f t="shared" si="7"/>
        <v>0.39874496143970045</v>
      </c>
      <c r="V63" s="25">
        <f t="shared" si="8"/>
        <v>1</v>
      </c>
      <c r="W63" s="26">
        <f t="shared" si="9"/>
        <v>0</v>
      </c>
      <c r="X63" s="26">
        <f t="shared" si="10"/>
        <v>0</v>
      </c>
      <c r="Y63" s="27">
        <f t="shared" si="11"/>
        <v>0</v>
      </c>
      <c r="AA63" s="40">
        <f t="shared" si="32"/>
        <v>0</v>
      </c>
      <c r="AB63" s="41">
        <f t="shared" si="33"/>
        <v>18179.181536997385</v>
      </c>
      <c r="AC63" s="41">
        <f t="shared" si="34"/>
        <v>8641.8181818181802</v>
      </c>
      <c r="AD63" s="42">
        <f t="shared" si="35"/>
        <v>1343.0769230769233</v>
      </c>
      <c r="AE63" s="40">
        <f t="shared" si="56"/>
        <v>1143.5861093807719</v>
      </c>
      <c r="AF63" s="41">
        <f t="shared" si="57"/>
        <v>18179.181536997385</v>
      </c>
      <c r="AG63" s="41">
        <f t="shared" si="58"/>
        <v>8641.8181818181802</v>
      </c>
      <c r="AH63" s="42">
        <f t="shared" si="59"/>
        <v>1343.0769230769233</v>
      </c>
      <c r="AI63" s="25">
        <f t="shared" si="52"/>
        <v>0</v>
      </c>
      <c r="AJ63" s="26">
        <f t="shared" si="53"/>
        <v>0</v>
      </c>
      <c r="AK63" s="26">
        <f t="shared" si="54"/>
        <v>1</v>
      </c>
      <c r="AL63" s="27">
        <f t="shared" si="55"/>
        <v>1</v>
      </c>
      <c r="AM63" s="13"/>
      <c r="AN63" s="13"/>
    </row>
    <row r="64" spans="1:40">
      <c r="A64" s="7" t="s">
        <v>94</v>
      </c>
      <c r="B64" s="7" t="s">
        <v>93</v>
      </c>
      <c r="C64" s="92">
        <v>45019</v>
      </c>
      <c r="D64" s="92">
        <v>18439</v>
      </c>
      <c r="E64" s="92">
        <v>20534</v>
      </c>
      <c r="F64" s="92">
        <v>927</v>
      </c>
      <c r="G64" s="92">
        <v>2120</v>
      </c>
      <c r="I64" s="34">
        <f t="shared" si="36"/>
        <v>0.4095826206712721</v>
      </c>
      <c r="J64" s="35">
        <f t="shared" si="37"/>
        <v>0.45611852773273509</v>
      </c>
      <c r="K64" s="35">
        <f t="shared" si="38"/>
        <v>2.0591305893067371E-2</v>
      </c>
      <c r="L64" s="36">
        <f t="shared" si="39"/>
        <v>4.7091228148115241E-2</v>
      </c>
      <c r="N64" s="34">
        <f t="shared" si="28"/>
        <v>0.39337372732834514</v>
      </c>
      <c r="O64" s="35">
        <f t="shared" si="29"/>
        <v>0.4178102145541352</v>
      </c>
      <c r="P64" s="35">
        <f t="shared" si="30"/>
        <v>0.13103558295588327</v>
      </c>
      <c r="Q64" s="36">
        <f t="shared" si="31"/>
        <v>4.346882598287561E-2</v>
      </c>
      <c r="S64" s="34">
        <f t="shared" si="6"/>
        <v>0.4178102145541352</v>
      </c>
      <c r="T64" s="36">
        <f t="shared" si="7"/>
        <v>0.39337372732834514</v>
      </c>
      <c r="V64" s="25">
        <f t="shared" si="8"/>
        <v>0</v>
      </c>
      <c r="W64" s="26">
        <f t="shared" si="9"/>
        <v>1</v>
      </c>
      <c r="X64" s="26">
        <f t="shared" si="10"/>
        <v>0</v>
      </c>
      <c r="Y64" s="27">
        <f t="shared" si="11"/>
        <v>0</v>
      </c>
      <c r="AA64" s="40">
        <f t="shared" si="32"/>
        <v>17709.291830594771</v>
      </c>
      <c r="AB64" s="41">
        <f t="shared" si="33"/>
        <v>0</v>
      </c>
      <c r="AC64" s="41">
        <f t="shared" si="34"/>
        <v>5899.090909090909</v>
      </c>
      <c r="AD64" s="42">
        <f t="shared" si="35"/>
        <v>1956.9230769230771</v>
      </c>
      <c r="AE64" s="40">
        <f t="shared" si="56"/>
        <v>17709.291830594771</v>
      </c>
      <c r="AF64" s="41">
        <f t="shared" si="57"/>
        <v>1099.1062184178427</v>
      </c>
      <c r="AG64" s="41">
        <f t="shared" si="58"/>
        <v>5899.090909090909</v>
      </c>
      <c r="AH64" s="42">
        <f t="shared" si="59"/>
        <v>1956.9230769230771</v>
      </c>
      <c r="AI64" s="25">
        <f t="shared" si="52"/>
        <v>0</v>
      </c>
      <c r="AJ64" s="26">
        <f t="shared" si="53"/>
        <v>0</v>
      </c>
      <c r="AK64" s="26">
        <f t="shared" si="54"/>
        <v>1</v>
      </c>
      <c r="AL64" s="27">
        <f t="shared" si="55"/>
        <v>1</v>
      </c>
      <c r="AM64" s="13"/>
      <c r="AN64" s="13"/>
    </row>
    <row r="65" spans="1:40">
      <c r="A65" s="7" t="s">
        <v>92</v>
      </c>
      <c r="B65" s="7" t="s">
        <v>91</v>
      </c>
      <c r="C65" s="92">
        <v>59325</v>
      </c>
      <c r="D65" s="92">
        <v>26566</v>
      </c>
      <c r="E65" s="92">
        <v>24185</v>
      </c>
      <c r="F65" s="92">
        <v>1892</v>
      </c>
      <c r="G65" s="92">
        <v>3217</v>
      </c>
      <c r="I65" s="34">
        <f t="shared" si="36"/>
        <v>0.44780446691951115</v>
      </c>
      <c r="J65" s="35">
        <f t="shared" si="37"/>
        <v>0.40766961651917405</v>
      </c>
      <c r="K65" s="35">
        <f t="shared" si="38"/>
        <v>3.1892119679730296E-2</v>
      </c>
      <c r="L65" s="36">
        <f t="shared" si="39"/>
        <v>5.4226717235566796E-2</v>
      </c>
      <c r="N65" s="34">
        <f t="shared" si="28"/>
        <v>0.43008297563433723</v>
      </c>
      <c r="O65" s="35">
        <f t="shared" si="29"/>
        <v>0.37343041246700454</v>
      </c>
      <c r="P65" s="35">
        <f t="shared" si="30"/>
        <v>0.2029498525073746</v>
      </c>
      <c r="Q65" s="36">
        <f t="shared" si="31"/>
        <v>5.0055431294369353E-2</v>
      </c>
      <c r="S65" s="34">
        <f t="shared" si="6"/>
        <v>0.43008297563433723</v>
      </c>
      <c r="T65" s="36">
        <f t="shared" si="7"/>
        <v>0.37343041246700454</v>
      </c>
      <c r="V65" s="25">
        <f t="shared" si="8"/>
        <v>1</v>
      </c>
      <c r="W65" s="26">
        <f t="shared" si="9"/>
        <v>0</v>
      </c>
      <c r="X65" s="26">
        <f t="shared" si="10"/>
        <v>0</v>
      </c>
      <c r="Y65" s="27">
        <f t="shared" si="11"/>
        <v>0</v>
      </c>
      <c r="AA65" s="40">
        <f t="shared" si="32"/>
        <v>0</v>
      </c>
      <c r="AB65" s="41">
        <f t="shared" si="33"/>
        <v>22153.759219605043</v>
      </c>
      <c r="AC65" s="41">
        <f t="shared" si="34"/>
        <v>12039.999999999998</v>
      </c>
      <c r="AD65" s="42">
        <f t="shared" si="35"/>
        <v>2969.5384615384619</v>
      </c>
      <c r="AE65" s="40">
        <f t="shared" si="56"/>
        <v>3359.9133099020119</v>
      </c>
      <c r="AF65" s="41">
        <f t="shared" si="57"/>
        <v>22153.759219605043</v>
      </c>
      <c r="AG65" s="41">
        <f t="shared" si="58"/>
        <v>12039.999999999998</v>
      </c>
      <c r="AH65" s="42">
        <f t="shared" si="59"/>
        <v>2969.5384615384619</v>
      </c>
      <c r="AI65" s="25">
        <f t="shared" si="52"/>
        <v>0</v>
      </c>
      <c r="AJ65" s="26">
        <f t="shared" si="53"/>
        <v>0</v>
      </c>
      <c r="AK65" s="26">
        <f t="shared" si="54"/>
        <v>1</v>
      </c>
      <c r="AL65" s="27">
        <f t="shared" si="55"/>
        <v>1</v>
      </c>
      <c r="AM65" s="13"/>
      <c r="AN65" s="13"/>
    </row>
    <row r="66" spans="1:40">
      <c r="A66" s="7" t="s">
        <v>90</v>
      </c>
      <c r="B66" s="7" t="s">
        <v>89</v>
      </c>
      <c r="C66" s="92">
        <v>58310</v>
      </c>
      <c r="D66" s="92">
        <v>28160</v>
      </c>
      <c r="E66" s="92">
        <v>21771</v>
      </c>
      <c r="F66" s="92">
        <v>1750</v>
      </c>
      <c r="G66" s="92">
        <v>3361</v>
      </c>
      <c r="I66" s="34">
        <f t="shared" si="36"/>
        <v>0.48293603155547932</v>
      </c>
      <c r="J66" s="35">
        <f t="shared" si="37"/>
        <v>0.373366489452924</v>
      </c>
      <c r="K66" s="35">
        <f t="shared" si="38"/>
        <v>3.0012004801920768E-2</v>
      </c>
      <c r="L66" s="36">
        <f t="shared" si="39"/>
        <v>5.7640198936717547E-2</v>
      </c>
      <c r="N66" s="34">
        <f t="shared" si="28"/>
        <v>0.46382423766610487</v>
      </c>
      <c r="O66" s="35">
        <f t="shared" si="29"/>
        <v>0.34200832367208123</v>
      </c>
      <c r="P66" s="35">
        <f t="shared" si="30"/>
        <v>0.19098548510313215</v>
      </c>
      <c r="Q66" s="36">
        <f t="shared" si="31"/>
        <v>5.3206337480046967E-2</v>
      </c>
      <c r="S66" s="34">
        <f t="shared" si="6"/>
        <v>0.46382423766610487</v>
      </c>
      <c r="T66" s="36">
        <f t="shared" si="7"/>
        <v>0.34200832367208123</v>
      </c>
      <c r="V66" s="25">
        <f t="shared" si="8"/>
        <v>1</v>
      </c>
      <c r="W66" s="26">
        <f t="shared" si="9"/>
        <v>0</v>
      </c>
      <c r="X66" s="26">
        <f t="shared" si="10"/>
        <v>0</v>
      </c>
      <c r="Y66" s="27">
        <f t="shared" si="11"/>
        <v>0</v>
      </c>
      <c r="AA66" s="40">
        <f t="shared" si="32"/>
        <v>0</v>
      </c>
      <c r="AB66" s="41">
        <f t="shared" si="33"/>
        <v>19942.505353319055</v>
      </c>
      <c r="AC66" s="41">
        <f t="shared" si="34"/>
        <v>11136.363636363636</v>
      </c>
      <c r="AD66" s="42">
        <f t="shared" si="35"/>
        <v>3102.4615384615386</v>
      </c>
      <c r="AE66" s="40">
        <f t="shared" si="56"/>
        <v>7102.0859449915188</v>
      </c>
      <c r="AF66" s="41">
        <f t="shared" si="57"/>
        <v>19942.505353319055</v>
      </c>
      <c r="AG66" s="41">
        <f t="shared" si="58"/>
        <v>11136.363636363636</v>
      </c>
      <c r="AH66" s="42">
        <f t="shared" si="59"/>
        <v>3102.4615384615386</v>
      </c>
      <c r="AI66" s="25">
        <f t="shared" si="52"/>
        <v>0</v>
      </c>
      <c r="AJ66" s="26">
        <f t="shared" si="53"/>
        <v>0</v>
      </c>
      <c r="AK66" s="26">
        <f t="shared" si="54"/>
        <v>1</v>
      </c>
      <c r="AL66" s="27">
        <f t="shared" si="55"/>
        <v>1</v>
      </c>
      <c r="AM66" s="13"/>
      <c r="AN66" s="13"/>
    </row>
    <row r="67" spans="1:40">
      <c r="A67" s="7" t="s">
        <v>88</v>
      </c>
      <c r="B67" s="7" t="s">
        <v>87</v>
      </c>
      <c r="C67" s="92">
        <v>52766</v>
      </c>
      <c r="D67" s="92">
        <v>29088</v>
      </c>
      <c r="E67" s="92">
        <v>17364</v>
      </c>
      <c r="F67" s="92">
        <v>1473</v>
      </c>
      <c r="G67" s="92">
        <v>2158</v>
      </c>
      <c r="I67" s="34">
        <f t="shared" si="36"/>
        <v>0.55126407156123258</v>
      </c>
      <c r="J67" s="35">
        <f t="shared" si="37"/>
        <v>0.32907554106811204</v>
      </c>
      <c r="K67" s="35">
        <f t="shared" si="38"/>
        <v>2.7915703293787668E-2</v>
      </c>
      <c r="L67" s="36">
        <f t="shared" si="39"/>
        <v>4.0897547663268016E-2</v>
      </c>
      <c r="N67" s="34">
        <f t="shared" si="28"/>
        <v>0.52944825202016088</v>
      </c>
      <c r="O67" s="35">
        <f t="shared" si="29"/>
        <v>0.30143726697887968</v>
      </c>
      <c r="P67" s="35">
        <f t="shared" si="30"/>
        <v>0.1776453845968306</v>
      </c>
      <c r="Q67" s="36">
        <f t="shared" si="31"/>
        <v>3.7751582458401246E-2</v>
      </c>
      <c r="S67" s="34">
        <f t="shared" si="6"/>
        <v>0.52944825202016088</v>
      </c>
      <c r="T67" s="36">
        <f t="shared" si="7"/>
        <v>0.30143726697887968</v>
      </c>
      <c r="V67" s="25">
        <f t="shared" si="8"/>
        <v>1</v>
      </c>
      <c r="W67" s="26">
        <f t="shared" si="9"/>
        <v>0</v>
      </c>
      <c r="X67" s="26">
        <f t="shared" si="10"/>
        <v>0</v>
      </c>
      <c r="Y67" s="27">
        <f t="shared" si="11"/>
        <v>0</v>
      </c>
      <c r="AA67" s="40">
        <f t="shared" si="32"/>
        <v>0</v>
      </c>
      <c r="AB67" s="41">
        <f t="shared" si="33"/>
        <v>15905.638829407566</v>
      </c>
      <c r="AC67" s="41">
        <f t="shared" si="34"/>
        <v>9373.636363636364</v>
      </c>
      <c r="AD67" s="42">
        <f t="shared" si="35"/>
        <v>1992.0000000000002</v>
      </c>
      <c r="AE67" s="40">
        <f t="shared" si="56"/>
        <v>12030.227636688243</v>
      </c>
      <c r="AF67" s="41">
        <f t="shared" si="57"/>
        <v>15905.638829407566</v>
      </c>
      <c r="AG67" s="41">
        <f t="shared" si="58"/>
        <v>9373.636363636364</v>
      </c>
      <c r="AH67" s="42">
        <f t="shared" si="59"/>
        <v>1992.0000000000002</v>
      </c>
      <c r="AI67" s="25">
        <f t="shared" si="52"/>
        <v>0</v>
      </c>
      <c r="AJ67" s="26">
        <f t="shared" si="53"/>
        <v>0</v>
      </c>
      <c r="AK67" s="26">
        <f t="shared" si="54"/>
        <v>1</v>
      </c>
      <c r="AL67" s="27">
        <f t="shared" si="55"/>
        <v>1</v>
      </c>
      <c r="AM67" s="13"/>
      <c r="AN67" s="13"/>
    </row>
    <row r="68" spans="1:40">
      <c r="A68" s="7" t="s">
        <v>86</v>
      </c>
      <c r="B68" s="7" t="s">
        <v>85</v>
      </c>
      <c r="C68" s="92">
        <v>56233</v>
      </c>
      <c r="D68" s="92">
        <v>27095</v>
      </c>
      <c r="E68" s="92">
        <v>20417</v>
      </c>
      <c r="F68" s="92">
        <v>1111</v>
      </c>
      <c r="G68" s="92">
        <v>3679</v>
      </c>
      <c r="I68" s="34">
        <f t="shared" si="36"/>
        <v>0.48183450998523997</v>
      </c>
      <c r="J68" s="35">
        <f t="shared" si="37"/>
        <v>0.36307861931605995</v>
      </c>
      <c r="K68" s="35">
        <f t="shared" si="38"/>
        <v>1.9757082140380203E-2</v>
      </c>
      <c r="L68" s="36">
        <f t="shared" si="39"/>
        <v>6.5424217096722567E-2</v>
      </c>
      <c r="N68" s="34">
        <f t="shared" si="28"/>
        <v>0.46276630790065859</v>
      </c>
      <c r="O68" s="35">
        <f t="shared" si="29"/>
        <v>0.33258450734399969</v>
      </c>
      <c r="P68" s="35">
        <f t="shared" si="30"/>
        <v>0.12572688634787402</v>
      </c>
      <c r="Q68" s="36">
        <f t="shared" si="31"/>
        <v>6.0391585012359299E-2</v>
      </c>
      <c r="S68" s="34">
        <f t="shared" si="6"/>
        <v>0.46276630790065859</v>
      </c>
      <c r="T68" s="36">
        <f t="shared" si="7"/>
        <v>0.33258450734399969</v>
      </c>
      <c r="V68" s="25">
        <f t="shared" si="8"/>
        <v>1</v>
      </c>
      <c r="W68" s="26">
        <f t="shared" si="9"/>
        <v>0</v>
      </c>
      <c r="X68" s="26">
        <f t="shared" si="10"/>
        <v>0</v>
      </c>
      <c r="Y68" s="27">
        <f t="shared" si="11"/>
        <v>0</v>
      </c>
      <c r="AA68" s="40">
        <f t="shared" si="32"/>
        <v>0</v>
      </c>
      <c r="AB68" s="41">
        <f t="shared" si="33"/>
        <v>18702.224601475136</v>
      </c>
      <c r="AC68" s="41">
        <f t="shared" si="34"/>
        <v>7070</v>
      </c>
      <c r="AD68" s="42">
        <f t="shared" si="35"/>
        <v>3396.0000000000005</v>
      </c>
      <c r="AE68" s="40">
        <f t="shared" si="56"/>
        <v>7319.5131907025998</v>
      </c>
      <c r="AF68" s="41">
        <f t="shared" si="57"/>
        <v>18702.224601475136</v>
      </c>
      <c r="AG68" s="41">
        <f t="shared" si="58"/>
        <v>7070</v>
      </c>
      <c r="AH68" s="42">
        <f t="shared" si="59"/>
        <v>3396.0000000000005</v>
      </c>
      <c r="AI68" s="25">
        <f t="shared" si="52"/>
        <v>0</v>
      </c>
      <c r="AJ68" s="26">
        <f t="shared" si="53"/>
        <v>0</v>
      </c>
      <c r="AK68" s="26">
        <f t="shared" si="54"/>
        <v>1</v>
      </c>
      <c r="AL68" s="27">
        <f t="shared" si="55"/>
        <v>1</v>
      </c>
      <c r="AM68" s="13"/>
      <c r="AN68" s="13"/>
    </row>
    <row r="69" spans="1:40">
      <c r="A69" s="7" t="s">
        <v>84</v>
      </c>
      <c r="B69" s="7" t="s">
        <v>83</v>
      </c>
      <c r="C69" s="92">
        <v>46374</v>
      </c>
      <c r="D69" s="92">
        <v>20886</v>
      </c>
      <c r="E69" s="92">
        <v>19148</v>
      </c>
      <c r="F69" s="92">
        <v>1111</v>
      </c>
      <c r="G69" s="92">
        <v>2256</v>
      </c>
      <c r="I69" s="34">
        <f t="shared" si="36"/>
        <v>0.45038167938931295</v>
      </c>
      <c r="J69" s="35">
        <f t="shared" si="37"/>
        <v>0.41290378229180141</v>
      </c>
      <c r="K69" s="35">
        <f t="shared" si="38"/>
        <v>2.3957389916763702E-2</v>
      </c>
      <c r="L69" s="36">
        <f t="shared" si="39"/>
        <v>4.8647949281925215E-2</v>
      </c>
      <c r="N69" s="34">
        <f t="shared" si="28"/>
        <v>0.4325581970529157</v>
      </c>
      <c r="O69" s="35">
        <f t="shared" si="29"/>
        <v>0.37822497307243291</v>
      </c>
      <c r="P69" s="35">
        <f t="shared" si="30"/>
        <v>0.15245611765213266</v>
      </c>
      <c r="Q69" s="36">
        <f t="shared" si="31"/>
        <v>4.4905799337161739E-2</v>
      </c>
      <c r="S69" s="34">
        <f t="shared" si="6"/>
        <v>0.4325581970529157</v>
      </c>
      <c r="T69" s="36">
        <f t="shared" si="7"/>
        <v>0.37822497307243291</v>
      </c>
      <c r="V69" s="25">
        <f t="shared" si="8"/>
        <v>1</v>
      </c>
      <c r="W69" s="26">
        <f t="shared" si="9"/>
        <v>0</v>
      </c>
      <c r="X69" s="26">
        <f t="shared" si="10"/>
        <v>0</v>
      </c>
      <c r="Y69" s="27">
        <f t="shared" si="11"/>
        <v>0</v>
      </c>
      <c r="AA69" s="40">
        <f t="shared" si="32"/>
        <v>0</v>
      </c>
      <c r="AB69" s="41">
        <f t="shared" si="33"/>
        <v>17539.804901261003</v>
      </c>
      <c r="AC69" s="41">
        <f t="shared" si="34"/>
        <v>7070</v>
      </c>
      <c r="AD69" s="42">
        <f t="shared" si="35"/>
        <v>2082.4615384615386</v>
      </c>
      <c r="AE69" s="40">
        <f t="shared" si="56"/>
        <v>2518.648928870909</v>
      </c>
      <c r="AF69" s="41">
        <f t="shared" si="57"/>
        <v>17539.804901261003</v>
      </c>
      <c r="AG69" s="41">
        <f t="shared" si="58"/>
        <v>7070</v>
      </c>
      <c r="AH69" s="42">
        <f t="shared" si="59"/>
        <v>2082.4615384615386</v>
      </c>
      <c r="AI69" s="25">
        <f t="shared" si="52"/>
        <v>0</v>
      </c>
      <c r="AJ69" s="26">
        <f t="shared" si="53"/>
        <v>0</v>
      </c>
      <c r="AK69" s="26">
        <f t="shared" si="54"/>
        <v>1</v>
      </c>
      <c r="AL69" s="27">
        <f t="shared" si="55"/>
        <v>1</v>
      </c>
      <c r="AM69" s="13"/>
      <c r="AN69" s="13"/>
    </row>
    <row r="70" spans="1:40">
      <c r="A70" s="7" t="s">
        <v>82</v>
      </c>
      <c r="B70" s="7" t="s">
        <v>81</v>
      </c>
      <c r="C70" s="92">
        <v>49901</v>
      </c>
      <c r="D70" s="92">
        <v>22223</v>
      </c>
      <c r="E70" s="92">
        <v>22614</v>
      </c>
      <c r="F70" s="92">
        <v>960</v>
      </c>
      <c r="G70" s="92">
        <v>1397</v>
      </c>
      <c r="I70" s="34">
        <f t="shared" si="36"/>
        <v>0.44534177671790143</v>
      </c>
      <c r="J70" s="35">
        <f t="shared" si="37"/>
        <v>0.45317729103625176</v>
      </c>
      <c r="K70" s="35">
        <f t="shared" si="38"/>
        <v>1.9238091421013608E-2</v>
      </c>
      <c r="L70" s="36">
        <f t="shared" si="39"/>
        <v>2.799543095328751E-2</v>
      </c>
      <c r="N70" s="34">
        <f t="shared" si="28"/>
        <v>0.42771774435993776</v>
      </c>
      <c r="O70" s="35">
        <f t="shared" si="29"/>
        <v>0.41511600535083731</v>
      </c>
      <c r="P70" s="35">
        <f t="shared" si="30"/>
        <v>0.12242421813372295</v>
      </c>
      <c r="Q70" s="36">
        <f t="shared" si="31"/>
        <v>2.5841936264573089E-2</v>
      </c>
      <c r="S70" s="34">
        <f t="shared" si="6"/>
        <v>0.42771774435993776</v>
      </c>
      <c r="T70" s="36">
        <f t="shared" si="7"/>
        <v>0.41511600535083731</v>
      </c>
      <c r="V70" s="25">
        <f t="shared" si="8"/>
        <v>1</v>
      </c>
      <c r="W70" s="26">
        <f t="shared" si="9"/>
        <v>0</v>
      </c>
      <c r="X70" s="26">
        <f t="shared" si="10"/>
        <v>0</v>
      </c>
      <c r="Y70" s="27">
        <f t="shared" si="11"/>
        <v>0</v>
      </c>
      <c r="AA70" s="40">
        <f t="shared" si="32"/>
        <v>0</v>
      </c>
      <c r="AB70" s="41">
        <f t="shared" si="33"/>
        <v>20714.703783012133</v>
      </c>
      <c r="AC70" s="41">
        <f t="shared" si="34"/>
        <v>6109.090909090909</v>
      </c>
      <c r="AD70" s="42">
        <f t="shared" si="35"/>
        <v>1289.5384615384617</v>
      </c>
      <c r="AE70" s="40">
        <f t="shared" si="56"/>
        <v>627.83937829312117</v>
      </c>
      <c r="AF70" s="41">
        <f t="shared" si="57"/>
        <v>20714.703783012133</v>
      </c>
      <c r="AG70" s="41">
        <f t="shared" si="58"/>
        <v>6109.090909090909</v>
      </c>
      <c r="AH70" s="42">
        <f t="shared" si="59"/>
        <v>1289.5384615384617</v>
      </c>
      <c r="AI70" s="25">
        <f t="shared" si="52"/>
        <v>0</v>
      </c>
      <c r="AJ70" s="26">
        <f t="shared" si="53"/>
        <v>0</v>
      </c>
      <c r="AK70" s="26">
        <f t="shared" si="54"/>
        <v>1</v>
      </c>
      <c r="AL70" s="27">
        <f t="shared" si="55"/>
        <v>1</v>
      </c>
      <c r="AM70" s="13"/>
      <c r="AN70" s="13"/>
    </row>
    <row r="71" spans="1:40">
      <c r="A71" s="7" t="s">
        <v>80</v>
      </c>
      <c r="B71" s="7" t="s">
        <v>79</v>
      </c>
      <c r="C71" s="92">
        <v>49718</v>
      </c>
      <c r="D71" s="92">
        <v>24838</v>
      </c>
      <c r="E71" s="92">
        <v>18194</v>
      </c>
      <c r="F71" s="92">
        <v>1001</v>
      </c>
      <c r="G71" s="92">
        <v>2429</v>
      </c>
      <c r="I71" s="34">
        <f t="shared" si="36"/>
        <v>0.49957761776419002</v>
      </c>
      <c r="J71" s="35">
        <f t="shared" si="37"/>
        <v>0.36594392372983625</v>
      </c>
      <c r="K71" s="35">
        <f t="shared" si="38"/>
        <v>2.0133553240275152E-2</v>
      </c>
      <c r="L71" s="36">
        <f t="shared" si="39"/>
        <v>4.8855545275352991E-2</v>
      </c>
      <c r="N71" s="34">
        <f t="shared" si="28"/>
        <v>0.47980724686910176</v>
      </c>
      <c r="O71" s="35">
        <f t="shared" si="29"/>
        <v>0.33520916163689496</v>
      </c>
      <c r="P71" s="35">
        <f t="shared" si="30"/>
        <v>0.12812261152902368</v>
      </c>
      <c r="Q71" s="36">
        <f t="shared" si="31"/>
        <v>4.509742640801815E-2</v>
      </c>
      <c r="S71" s="34">
        <f t="shared" ref="S71:S111" si="60">LARGE(N71:Q71, 1)</f>
        <v>0.47980724686910176</v>
      </c>
      <c r="T71" s="36">
        <f t="shared" ref="T71:T111" si="61">LARGE(N71:Q71,2)</f>
        <v>0.33520916163689496</v>
      </c>
      <c r="V71" s="25">
        <f t="shared" ref="V71:V111" si="62">IF(N71=$S71,1,0)</f>
        <v>1</v>
      </c>
      <c r="W71" s="26">
        <f t="shared" ref="W71:W111" si="63">IF(O71=$S71,1,0)</f>
        <v>0</v>
      </c>
      <c r="X71" s="26">
        <f t="shared" ref="X71:X111" si="64">IF(P71=$S71,1,0)</f>
        <v>0</v>
      </c>
      <c r="Y71" s="27">
        <f t="shared" ref="Y71:Y111" si="65">IF(Q71=$S71,1,0)</f>
        <v>0</v>
      </c>
      <c r="AA71" s="40">
        <f t="shared" si="32"/>
        <v>0</v>
      </c>
      <c r="AB71" s="41">
        <f t="shared" si="33"/>
        <v>16665.929098263143</v>
      </c>
      <c r="AC71" s="41">
        <f t="shared" si="34"/>
        <v>6369.9999999999991</v>
      </c>
      <c r="AD71" s="42">
        <f t="shared" si="35"/>
        <v>2242.1538461538462</v>
      </c>
      <c r="AE71" s="40">
        <f t="shared" si="56"/>
        <v>7188.1276015748572</v>
      </c>
      <c r="AF71" s="41">
        <f t="shared" si="57"/>
        <v>16665.929098263143</v>
      </c>
      <c r="AG71" s="41">
        <f t="shared" si="58"/>
        <v>6369.9999999999991</v>
      </c>
      <c r="AH71" s="42">
        <f t="shared" si="59"/>
        <v>2242.1538461538462</v>
      </c>
      <c r="AI71" s="25">
        <f t="shared" si="52"/>
        <v>0</v>
      </c>
      <c r="AJ71" s="26">
        <f t="shared" si="53"/>
        <v>0</v>
      </c>
      <c r="AK71" s="26">
        <f t="shared" si="54"/>
        <v>1</v>
      </c>
      <c r="AL71" s="27">
        <f t="shared" si="55"/>
        <v>1</v>
      </c>
      <c r="AM71" s="13"/>
      <c r="AN71" s="13"/>
    </row>
    <row r="72" spans="1:40">
      <c r="A72" s="7" t="s">
        <v>78</v>
      </c>
      <c r="B72" s="7" t="s">
        <v>77</v>
      </c>
      <c r="C72" s="92">
        <v>55814</v>
      </c>
      <c r="D72" s="92">
        <v>29755</v>
      </c>
      <c r="E72" s="92">
        <v>18391</v>
      </c>
      <c r="F72" s="92">
        <v>745</v>
      </c>
      <c r="G72" s="92">
        <v>4265</v>
      </c>
      <c r="I72" s="34">
        <f t="shared" si="36"/>
        <v>0.53310997240835634</v>
      </c>
      <c r="J72" s="35">
        <f t="shared" si="37"/>
        <v>0.32950514207904824</v>
      </c>
      <c r="K72" s="35">
        <f t="shared" si="38"/>
        <v>1.3347905543412046E-2</v>
      </c>
      <c r="L72" s="36">
        <f t="shared" si="39"/>
        <v>7.6414519654566956E-2</v>
      </c>
      <c r="N72" s="34">
        <f t="shared" si="28"/>
        <v>0.51201258632137903</v>
      </c>
      <c r="O72" s="35">
        <f t="shared" si="29"/>
        <v>0.30183078681997044</v>
      </c>
      <c r="P72" s="35">
        <f t="shared" si="30"/>
        <v>8.4941217094440288E-2</v>
      </c>
      <c r="Q72" s="36">
        <f t="shared" si="31"/>
        <v>7.0536479681138728E-2</v>
      </c>
      <c r="S72" s="34">
        <f t="shared" si="60"/>
        <v>0.51201258632137903</v>
      </c>
      <c r="T72" s="36">
        <f t="shared" si="61"/>
        <v>0.30183078681997044</v>
      </c>
      <c r="V72" s="25">
        <f t="shared" si="62"/>
        <v>1</v>
      </c>
      <c r="W72" s="26">
        <f t="shared" si="63"/>
        <v>0</v>
      </c>
      <c r="X72" s="26">
        <f t="shared" si="64"/>
        <v>0</v>
      </c>
      <c r="Y72" s="27">
        <f t="shared" si="65"/>
        <v>0</v>
      </c>
      <c r="AA72" s="40">
        <f t="shared" si="32"/>
        <v>0</v>
      </c>
      <c r="AB72" s="41">
        <f t="shared" si="33"/>
        <v>16846.383535569832</v>
      </c>
      <c r="AC72" s="41">
        <f t="shared" si="34"/>
        <v>4740.9090909090901</v>
      </c>
      <c r="AD72" s="42">
        <f t="shared" si="35"/>
        <v>3936.9230769230771</v>
      </c>
      <c r="AE72" s="40">
        <f t="shared" si="56"/>
        <v>11730.086957371619</v>
      </c>
      <c r="AF72" s="41">
        <f t="shared" si="57"/>
        <v>16846.383535569832</v>
      </c>
      <c r="AG72" s="41">
        <f t="shared" si="58"/>
        <v>4740.9090909090901</v>
      </c>
      <c r="AH72" s="42">
        <f t="shared" si="59"/>
        <v>3936.9230769230771</v>
      </c>
      <c r="AI72" s="25">
        <f t="shared" si="52"/>
        <v>0</v>
      </c>
      <c r="AJ72" s="26">
        <f t="shared" si="53"/>
        <v>0</v>
      </c>
      <c r="AK72" s="26">
        <f t="shared" si="54"/>
        <v>1</v>
      </c>
      <c r="AL72" s="27">
        <f t="shared" si="55"/>
        <v>1</v>
      </c>
      <c r="AM72" s="13"/>
      <c r="AN72" s="13"/>
    </row>
    <row r="73" spans="1:40">
      <c r="A73" s="7" t="s">
        <v>76</v>
      </c>
      <c r="B73" s="7" t="s">
        <v>75</v>
      </c>
      <c r="C73" s="92">
        <v>56963</v>
      </c>
      <c r="D73" s="92">
        <v>26179</v>
      </c>
      <c r="E73" s="92">
        <v>23284</v>
      </c>
      <c r="F73" s="92">
        <v>864</v>
      </c>
      <c r="G73" s="92">
        <v>3464</v>
      </c>
      <c r="I73" s="34">
        <f t="shared" si="36"/>
        <v>0.45957902498112813</v>
      </c>
      <c r="J73" s="35">
        <f t="shared" si="37"/>
        <v>0.40875656127661814</v>
      </c>
      <c r="K73" s="35">
        <f t="shared" si="38"/>
        <v>1.5167740463107631E-2</v>
      </c>
      <c r="L73" s="36">
        <f t="shared" si="39"/>
        <v>6.0811403893755597E-2</v>
      </c>
      <c r="N73" s="34">
        <f t="shared" si="28"/>
        <v>0.44139156530240264</v>
      </c>
      <c r="O73" s="35">
        <f t="shared" si="29"/>
        <v>0.37442606731262906</v>
      </c>
      <c r="P73" s="35">
        <f t="shared" si="30"/>
        <v>9.652198476523037E-2</v>
      </c>
      <c r="Q73" s="36">
        <f t="shared" si="31"/>
        <v>5.6133603594235942E-2</v>
      </c>
      <c r="S73" s="34">
        <f t="shared" si="60"/>
        <v>0.44139156530240264</v>
      </c>
      <c r="T73" s="36">
        <f t="shared" si="61"/>
        <v>0.37442606731262906</v>
      </c>
      <c r="V73" s="25">
        <f t="shared" si="62"/>
        <v>1</v>
      </c>
      <c r="W73" s="26">
        <f t="shared" si="63"/>
        <v>0</v>
      </c>
      <c r="X73" s="26">
        <f t="shared" si="64"/>
        <v>0</v>
      </c>
      <c r="Y73" s="27">
        <f t="shared" si="65"/>
        <v>0</v>
      </c>
      <c r="AA73" s="40">
        <f t="shared" si="32"/>
        <v>0</v>
      </c>
      <c r="AB73" s="41">
        <f t="shared" si="33"/>
        <v>21328.432072329288</v>
      </c>
      <c r="AC73" s="41">
        <f t="shared" si="34"/>
        <v>5498.181818181818</v>
      </c>
      <c r="AD73" s="42">
        <f t="shared" si="35"/>
        <v>3197.5384615384619</v>
      </c>
      <c r="AE73" s="40">
        <f t="shared" si="56"/>
        <v>3813.5556619914723</v>
      </c>
      <c r="AF73" s="41">
        <f t="shared" si="57"/>
        <v>21328.432072329288</v>
      </c>
      <c r="AG73" s="41">
        <f t="shared" si="58"/>
        <v>5498.181818181818</v>
      </c>
      <c r="AH73" s="42">
        <f t="shared" si="59"/>
        <v>3197.5384615384619</v>
      </c>
      <c r="AI73" s="25">
        <f t="shared" si="52"/>
        <v>0</v>
      </c>
      <c r="AJ73" s="26">
        <f t="shared" si="53"/>
        <v>0</v>
      </c>
      <c r="AK73" s="26">
        <f t="shared" si="54"/>
        <v>1</v>
      </c>
      <c r="AL73" s="27">
        <f t="shared" si="55"/>
        <v>1</v>
      </c>
      <c r="AM73" s="13"/>
      <c r="AN73" s="13"/>
    </row>
    <row r="74" spans="1:40">
      <c r="A74" s="7" t="s">
        <v>74</v>
      </c>
      <c r="B74" s="7" t="s">
        <v>73</v>
      </c>
      <c r="C74" s="92">
        <v>55963</v>
      </c>
      <c r="D74" s="92">
        <v>26902</v>
      </c>
      <c r="E74" s="92">
        <v>22419</v>
      </c>
      <c r="F74" s="92">
        <v>917</v>
      </c>
      <c r="G74" s="92">
        <v>2831</v>
      </c>
      <c r="I74" s="34">
        <f t="shared" si="36"/>
        <v>0.48071046941729356</v>
      </c>
      <c r="J74" s="35">
        <f t="shared" si="37"/>
        <v>0.40060397048049606</v>
      </c>
      <c r="K74" s="35">
        <f t="shared" si="38"/>
        <v>1.6385826349552383E-2</v>
      </c>
      <c r="L74" s="36">
        <f t="shared" si="39"/>
        <v>5.0586994978825295E-2</v>
      </c>
      <c r="N74" s="34">
        <f t="shared" si="28"/>
        <v>0.46168675030820833</v>
      </c>
      <c r="O74" s="35">
        <f t="shared" si="29"/>
        <v>0.36695819327858908</v>
      </c>
      <c r="P74" s="35">
        <f t="shared" si="30"/>
        <v>0.10427344040624242</v>
      </c>
      <c r="Q74" s="36">
        <f t="shared" si="31"/>
        <v>4.6695687672761811E-2</v>
      </c>
      <c r="S74" s="34">
        <f t="shared" si="60"/>
        <v>0.46168675030820833</v>
      </c>
      <c r="T74" s="36">
        <f t="shared" si="61"/>
        <v>0.36695819327858908</v>
      </c>
      <c r="V74" s="25">
        <f t="shared" si="62"/>
        <v>1</v>
      </c>
      <c r="W74" s="26">
        <f t="shared" si="63"/>
        <v>0</v>
      </c>
      <c r="X74" s="26">
        <f t="shared" si="64"/>
        <v>0</v>
      </c>
      <c r="Y74" s="27">
        <f t="shared" si="65"/>
        <v>0</v>
      </c>
      <c r="AA74" s="40">
        <f t="shared" si="32"/>
        <v>0</v>
      </c>
      <c r="AB74" s="41">
        <f t="shared" si="33"/>
        <v>20536.08137044968</v>
      </c>
      <c r="AC74" s="41">
        <f t="shared" si="34"/>
        <v>5835.454545454545</v>
      </c>
      <c r="AD74" s="42">
        <f t="shared" si="35"/>
        <v>2613.2307692307691</v>
      </c>
      <c r="AE74" s="40">
        <f t="shared" si="56"/>
        <v>5300.2942370485816</v>
      </c>
      <c r="AF74" s="41">
        <f t="shared" si="57"/>
        <v>20536.08137044968</v>
      </c>
      <c r="AG74" s="41">
        <f t="shared" si="58"/>
        <v>5835.454545454545</v>
      </c>
      <c r="AH74" s="42">
        <f t="shared" si="59"/>
        <v>2613.2307692307691</v>
      </c>
      <c r="AI74" s="25">
        <f t="shared" si="52"/>
        <v>0</v>
      </c>
      <c r="AJ74" s="26">
        <f t="shared" si="53"/>
        <v>0</v>
      </c>
      <c r="AK74" s="26">
        <f t="shared" si="54"/>
        <v>1</v>
      </c>
      <c r="AL74" s="27">
        <f t="shared" si="55"/>
        <v>1</v>
      </c>
      <c r="AM74" s="13"/>
      <c r="AN74" s="13"/>
    </row>
    <row r="75" spans="1:40">
      <c r="A75" s="7" t="s">
        <v>72</v>
      </c>
      <c r="B75" s="7" t="s">
        <v>71</v>
      </c>
      <c r="C75" s="92">
        <v>56697</v>
      </c>
      <c r="D75" s="92">
        <v>28526</v>
      </c>
      <c r="E75" s="92">
        <v>19293</v>
      </c>
      <c r="F75" s="92">
        <v>1059</v>
      </c>
      <c r="G75" s="92">
        <v>2839</v>
      </c>
      <c r="I75" s="34">
        <f t="shared" si="36"/>
        <v>0.50313067710813619</v>
      </c>
      <c r="J75" s="35">
        <f t="shared" si="37"/>
        <v>0.34028255463252022</v>
      </c>
      <c r="K75" s="35">
        <f t="shared" si="38"/>
        <v>1.8678236943753639E-2</v>
      </c>
      <c r="L75" s="36">
        <f t="shared" si="39"/>
        <v>5.0073196112669104E-2</v>
      </c>
      <c r="N75" s="34">
        <f t="shared" si="28"/>
        <v>0.48321969682915189</v>
      </c>
      <c r="O75" s="35">
        <f t="shared" si="29"/>
        <v>0.31170303005833994</v>
      </c>
      <c r="P75" s="35">
        <f t="shared" si="30"/>
        <v>0.11886150782388678</v>
      </c>
      <c r="Q75" s="36">
        <f t="shared" si="31"/>
        <v>4.6221411796309946E-2</v>
      </c>
      <c r="S75" s="34">
        <f t="shared" si="60"/>
        <v>0.48321969682915189</v>
      </c>
      <c r="T75" s="36">
        <f t="shared" si="61"/>
        <v>0.31170303005833994</v>
      </c>
      <c r="V75" s="25">
        <f t="shared" si="62"/>
        <v>1</v>
      </c>
      <c r="W75" s="26">
        <f t="shared" si="63"/>
        <v>0</v>
      </c>
      <c r="X75" s="26">
        <f t="shared" si="64"/>
        <v>0</v>
      </c>
      <c r="Y75" s="27">
        <f t="shared" si="65"/>
        <v>0</v>
      </c>
      <c r="AA75" s="40">
        <f t="shared" si="32"/>
        <v>0</v>
      </c>
      <c r="AB75" s="41">
        <f t="shared" si="33"/>
        <v>17672.626695217699</v>
      </c>
      <c r="AC75" s="41">
        <f t="shared" si="34"/>
        <v>6739.090909090909</v>
      </c>
      <c r="AD75" s="42">
        <f t="shared" si="35"/>
        <v>2620.6153846153848</v>
      </c>
      <c r="AE75" s="40">
        <f t="shared" si="56"/>
        <v>9723.4804559047261</v>
      </c>
      <c r="AF75" s="41">
        <f t="shared" si="57"/>
        <v>17672.626695217699</v>
      </c>
      <c r="AG75" s="41">
        <f t="shared" si="58"/>
        <v>6739.090909090909</v>
      </c>
      <c r="AH75" s="42">
        <f t="shared" si="59"/>
        <v>2620.6153846153848</v>
      </c>
      <c r="AI75" s="25">
        <f t="shared" si="52"/>
        <v>0</v>
      </c>
      <c r="AJ75" s="26">
        <f t="shared" si="53"/>
        <v>0</v>
      </c>
      <c r="AK75" s="26">
        <f t="shared" si="54"/>
        <v>1</v>
      </c>
      <c r="AL75" s="27">
        <f t="shared" si="55"/>
        <v>1</v>
      </c>
      <c r="AM75" s="13"/>
      <c r="AN75" s="13"/>
    </row>
    <row r="76" spans="1:40">
      <c r="A76" s="7" t="s">
        <v>70</v>
      </c>
      <c r="B76" s="7" t="s">
        <v>69</v>
      </c>
      <c r="C76" s="92">
        <v>57528</v>
      </c>
      <c r="D76" s="92">
        <v>22206</v>
      </c>
      <c r="E76" s="92">
        <v>27609</v>
      </c>
      <c r="F76" s="92">
        <v>1407</v>
      </c>
      <c r="G76" s="92">
        <v>2061</v>
      </c>
      <c r="I76" s="34">
        <f t="shared" si="36"/>
        <v>0.38600333750521487</v>
      </c>
      <c r="J76" s="35">
        <f t="shared" si="37"/>
        <v>0.47992282019190657</v>
      </c>
      <c r="K76" s="35">
        <f t="shared" si="38"/>
        <v>2.4457655402586567E-2</v>
      </c>
      <c r="L76" s="36">
        <f t="shared" si="39"/>
        <v>3.5826032540675845E-2</v>
      </c>
      <c r="N76" s="34">
        <f t="shared" si="28"/>
        <v>0.370727574785152</v>
      </c>
      <c r="O76" s="35">
        <f t="shared" si="29"/>
        <v>0.43961524095618376</v>
      </c>
      <c r="P76" s="35">
        <f t="shared" si="30"/>
        <v>0.15563962528918723</v>
      </c>
      <c r="Q76" s="36">
        <f t="shared" si="31"/>
        <v>3.3070183883700782E-2</v>
      </c>
      <c r="S76" s="34">
        <f t="shared" si="60"/>
        <v>0.43961524095618376</v>
      </c>
      <c r="T76" s="36">
        <f t="shared" si="61"/>
        <v>0.370727574785152</v>
      </c>
      <c r="V76" s="25">
        <f t="shared" si="62"/>
        <v>0</v>
      </c>
      <c r="W76" s="26">
        <f t="shared" si="63"/>
        <v>1</v>
      </c>
      <c r="X76" s="26">
        <f t="shared" si="64"/>
        <v>0</v>
      </c>
      <c r="Y76" s="27">
        <f t="shared" si="65"/>
        <v>0</v>
      </c>
      <c r="AA76" s="40">
        <f t="shared" si="32"/>
        <v>21327.215922240226</v>
      </c>
      <c r="AB76" s="41">
        <f t="shared" si="33"/>
        <v>0</v>
      </c>
      <c r="AC76" s="41">
        <f t="shared" si="34"/>
        <v>8953.636363636364</v>
      </c>
      <c r="AD76" s="42">
        <f t="shared" si="35"/>
        <v>1902.4615384615386</v>
      </c>
      <c r="AE76" s="40">
        <f t="shared" si="56"/>
        <v>21327.215922240226</v>
      </c>
      <c r="AF76" s="41">
        <f t="shared" si="57"/>
        <v>3961.9696594871152</v>
      </c>
      <c r="AG76" s="41">
        <f t="shared" si="58"/>
        <v>8953.636363636364</v>
      </c>
      <c r="AH76" s="42">
        <f t="shared" si="59"/>
        <v>1902.4615384615386</v>
      </c>
      <c r="AI76" s="25">
        <f t="shared" si="52"/>
        <v>0</v>
      </c>
      <c r="AJ76" s="26">
        <f t="shared" si="53"/>
        <v>0</v>
      </c>
      <c r="AK76" s="26">
        <f t="shared" si="54"/>
        <v>1</v>
      </c>
      <c r="AL76" s="27">
        <f t="shared" si="55"/>
        <v>1</v>
      </c>
      <c r="AM76" s="13"/>
      <c r="AN76" s="13"/>
    </row>
    <row r="77" spans="1:40">
      <c r="A77" s="7" t="s">
        <v>68</v>
      </c>
      <c r="B77" s="7" t="s">
        <v>67</v>
      </c>
      <c r="C77" s="92">
        <v>52070</v>
      </c>
      <c r="D77" s="92">
        <v>22231</v>
      </c>
      <c r="E77" s="92">
        <v>20663</v>
      </c>
      <c r="F77" s="92">
        <v>1357</v>
      </c>
      <c r="G77" s="92">
        <v>4612</v>
      </c>
      <c r="I77" s="34">
        <f t="shared" si="36"/>
        <v>0.42694449779143462</v>
      </c>
      <c r="J77" s="35">
        <f t="shared" si="37"/>
        <v>0.39683118878432877</v>
      </c>
      <c r="K77" s="35">
        <f t="shared" si="38"/>
        <v>2.6061071634338389E-2</v>
      </c>
      <c r="L77" s="36">
        <f t="shared" si="39"/>
        <v>8.8573074707125027E-2</v>
      </c>
      <c r="N77" s="34">
        <f t="shared" ref="N77:N111" si="66">I77*I$2</f>
        <v>0.41004852252590923</v>
      </c>
      <c r="O77" s="35">
        <f t="shared" ref="O77:O111" si="67">J77*J$2</f>
        <v>0.36350227856761025</v>
      </c>
      <c r="P77" s="35">
        <f t="shared" ref="P77:P111" si="68">K77*K$2</f>
        <v>0.16584318312760793</v>
      </c>
      <c r="Q77" s="36">
        <f t="shared" ref="Q77:Q111" si="69">L77*L$2</f>
        <v>8.1759761268115419E-2</v>
      </c>
      <c r="S77" s="34">
        <f t="shared" si="60"/>
        <v>0.41004852252590923</v>
      </c>
      <c r="T77" s="36">
        <f t="shared" si="61"/>
        <v>0.36350227856761025</v>
      </c>
      <c r="V77" s="25">
        <f t="shared" si="62"/>
        <v>1</v>
      </c>
      <c r="W77" s="26">
        <f t="shared" si="63"/>
        <v>0</v>
      </c>
      <c r="X77" s="26">
        <f t="shared" si="64"/>
        <v>0</v>
      </c>
      <c r="Y77" s="27">
        <f t="shared" si="65"/>
        <v>0</v>
      </c>
      <c r="AA77" s="40">
        <f t="shared" si="32"/>
        <v>0</v>
      </c>
      <c r="AB77" s="41">
        <f t="shared" si="33"/>
        <v>18927.563645015467</v>
      </c>
      <c r="AC77" s="41">
        <f t="shared" si="34"/>
        <v>8635.4545454545441</v>
      </c>
      <c r="AD77" s="42">
        <f t="shared" si="35"/>
        <v>4257.2307692307695</v>
      </c>
      <c r="AE77" s="40">
        <f t="shared" si="56"/>
        <v>2422.6629229086279</v>
      </c>
      <c r="AF77" s="41">
        <f t="shared" si="57"/>
        <v>18927.563645015467</v>
      </c>
      <c r="AG77" s="41">
        <f t="shared" si="58"/>
        <v>8635.4545454545441</v>
      </c>
      <c r="AH77" s="42">
        <f t="shared" si="59"/>
        <v>4257.2307692307695</v>
      </c>
      <c r="AI77" s="25">
        <f t="shared" si="52"/>
        <v>0</v>
      </c>
      <c r="AJ77" s="26">
        <f t="shared" si="53"/>
        <v>0</v>
      </c>
      <c r="AK77" s="26">
        <f t="shared" si="54"/>
        <v>1</v>
      </c>
      <c r="AL77" s="27">
        <f t="shared" si="55"/>
        <v>1</v>
      </c>
      <c r="AM77" s="13"/>
      <c r="AN77" s="13"/>
    </row>
    <row r="78" spans="1:40">
      <c r="A78" s="7" t="s">
        <v>66</v>
      </c>
      <c r="B78" s="7" t="s">
        <v>65</v>
      </c>
      <c r="C78" s="92">
        <v>57711</v>
      </c>
      <c r="D78" s="92">
        <v>20183</v>
      </c>
      <c r="E78" s="92">
        <v>25419</v>
      </c>
      <c r="F78" s="92">
        <v>1688</v>
      </c>
      <c r="G78" s="92">
        <v>6557</v>
      </c>
      <c r="I78" s="34">
        <f t="shared" si="36"/>
        <v>0.34972535565143559</v>
      </c>
      <c r="J78" s="35">
        <f t="shared" si="37"/>
        <v>0.44045329313302489</v>
      </c>
      <c r="K78" s="35">
        <f t="shared" si="38"/>
        <v>2.9249189929129629E-2</v>
      </c>
      <c r="L78" s="36">
        <f t="shared" si="39"/>
        <v>0.11361785448181456</v>
      </c>
      <c r="N78" s="34">
        <f t="shared" si="66"/>
        <v>0.33588526404847435</v>
      </c>
      <c r="O78" s="35">
        <f t="shared" si="67"/>
        <v>0.40346066584871421</v>
      </c>
      <c r="P78" s="35">
        <f t="shared" si="68"/>
        <v>0.18613120863991581</v>
      </c>
      <c r="Q78" s="36">
        <f t="shared" si="69"/>
        <v>0.10487801952167498</v>
      </c>
      <c r="S78" s="34">
        <f t="shared" si="60"/>
        <v>0.40346066584871421</v>
      </c>
      <c r="T78" s="36">
        <f t="shared" si="61"/>
        <v>0.33588526404847435</v>
      </c>
      <c r="V78" s="25">
        <f t="shared" si="62"/>
        <v>0</v>
      </c>
      <c r="W78" s="26">
        <f t="shared" si="63"/>
        <v>1</v>
      </c>
      <c r="X78" s="26">
        <f t="shared" si="64"/>
        <v>0</v>
      </c>
      <c r="Y78" s="27">
        <f t="shared" si="65"/>
        <v>0</v>
      </c>
      <c r="AA78" s="40">
        <f t="shared" si="32"/>
        <v>19384.274473501504</v>
      </c>
      <c r="AB78" s="41">
        <f t="shared" si="33"/>
        <v>0</v>
      </c>
      <c r="AC78" s="41">
        <f t="shared" si="34"/>
        <v>10741.818181818182</v>
      </c>
      <c r="AD78" s="42">
        <f t="shared" si="35"/>
        <v>6052.6153846153848</v>
      </c>
      <c r="AE78" s="40">
        <f t="shared" si="56"/>
        <v>19384.274473501504</v>
      </c>
      <c r="AF78" s="41">
        <f t="shared" si="57"/>
        <v>3898.8440132936421</v>
      </c>
      <c r="AG78" s="41">
        <f t="shared" si="58"/>
        <v>10741.818181818182</v>
      </c>
      <c r="AH78" s="42">
        <f t="shared" si="59"/>
        <v>6052.6153846153848</v>
      </c>
      <c r="AI78" s="25">
        <f t="shared" si="52"/>
        <v>0</v>
      </c>
      <c r="AJ78" s="26">
        <f t="shared" si="53"/>
        <v>0</v>
      </c>
      <c r="AK78" s="26">
        <f t="shared" si="54"/>
        <v>1</v>
      </c>
      <c r="AL78" s="27">
        <f t="shared" si="55"/>
        <v>1</v>
      </c>
      <c r="AM78" s="13"/>
      <c r="AN78" s="13"/>
    </row>
    <row r="79" spans="1:40">
      <c r="A79" s="7" t="s">
        <v>64</v>
      </c>
      <c r="B79" s="7" t="s">
        <v>63</v>
      </c>
      <c r="C79" s="92">
        <v>57360</v>
      </c>
      <c r="D79" s="92">
        <v>19903</v>
      </c>
      <c r="E79" s="92">
        <v>25767</v>
      </c>
      <c r="F79" s="92">
        <v>2014</v>
      </c>
      <c r="G79" s="92">
        <v>5786</v>
      </c>
      <c r="I79" s="34">
        <f t="shared" si="36"/>
        <v>0.34698396094839612</v>
      </c>
      <c r="J79" s="35">
        <f t="shared" si="37"/>
        <v>0.44921548117154814</v>
      </c>
      <c r="K79" s="35">
        <f t="shared" si="38"/>
        <v>3.5111576011157601E-2</v>
      </c>
      <c r="L79" s="36">
        <f t="shared" si="39"/>
        <v>0.10087168758716876</v>
      </c>
      <c r="N79" s="34">
        <f t="shared" si="66"/>
        <v>0.33325235777270168</v>
      </c>
      <c r="O79" s="35">
        <f t="shared" si="67"/>
        <v>0.41148693849880091</v>
      </c>
      <c r="P79" s="35">
        <f t="shared" si="68"/>
        <v>0.22343730188918473</v>
      </c>
      <c r="Q79" s="36">
        <f t="shared" si="69"/>
        <v>9.3112327003540399E-2</v>
      </c>
      <c r="S79" s="34">
        <f t="shared" si="60"/>
        <v>0.41148693849880091</v>
      </c>
      <c r="T79" s="36">
        <f t="shared" si="61"/>
        <v>0.33325235777270168</v>
      </c>
      <c r="V79" s="25">
        <f t="shared" si="62"/>
        <v>0</v>
      </c>
      <c r="W79" s="26">
        <f t="shared" si="63"/>
        <v>1</v>
      </c>
      <c r="X79" s="26">
        <f t="shared" si="64"/>
        <v>0</v>
      </c>
      <c r="Y79" s="27">
        <f t="shared" si="65"/>
        <v>0</v>
      </c>
      <c r="AA79" s="40">
        <f t="shared" si="32"/>
        <v>19115.355241842168</v>
      </c>
      <c r="AB79" s="41">
        <f t="shared" si="33"/>
        <v>0</v>
      </c>
      <c r="AC79" s="41">
        <f t="shared" si="34"/>
        <v>12816.363636363636</v>
      </c>
      <c r="AD79" s="42">
        <f t="shared" si="35"/>
        <v>5340.9230769230771</v>
      </c>
      <c r="AE79" s="40">
        <f t="shared" ref="AE79:AH80" si="70">AA79+(V79*($S79-$T79)*$C79)-V79</f>
        <v>19115.355241842168</v>
      </c>
      <c r="AF79" s="41">
        <f t="shared" si="70"/>
        <v>4486.5355504490517</v>
      </c>
      <c r="AG79" s="41">
        <f t="shared" si="70"/>
        <v>12816.363636363636</v>
      </c>
      <c r="AH79" s="42">
        <f t="shared" si="70"/>
        <v>5340.9230769230771</v>
      </c>
      <c r="AI79" s="25">
        <f t="shared" si="52"/>
        <v>0</v>
      </c>
      <c r="AJ79" s="26">
        <f t="shared" si="53"/>
        <v>0</v>
      </c>
      <c r="AK79" s="26">
        <f t="shared" si="54"/>
        <v>1</v>
      </c>
      <c r="AL79" s="27">
        <f t="shared" si="55"/>
        <v>1</v>
      </c>
      <c r="AM79" s="13"/>
      <c r="AN79" s="13"/>
    </row>
    <row r="80" spans="1:40">
      <c r="A80" s="7" t="s">
        <v>62</v>
      </c>
      <c r="B80" s="7" t="s">
        <v>61</v>
      </c>
      <c r="C80" s="92">
        <v>49635</v>
      </c>
      <c r="D80" s="92">
        <v>19682</v>
      </c>
      <c r="E80" s="92">
        <v>22070</v>
      </c>
      <c r="F80" s="92">
        <v>1735</v>
      </c>
      <c r="G80" s="92">
        <v>2898</v>
      </c>
      <c r="I80" s="34">
        <f t="shared" si="36"/>
        <v>0.39653470333434071</v>
      </c>
      <c r="J80" s="35">
        <f t="shared" si="37"/>
        <v>0.44464591518081997</v>
      </c>
      <c r="K80" s="35">
        <f t="shared" si="38"/>
        <v>3.4955172761156443E-2</v>
      </c>
      <c r="L80" s="36">
        <f t="shared" si="39"/>
        <v>5.8386219401631911E-2</v>
      </c>
      <c r="N80" s="34">
        <f t="shared" si="66"/>
        <v>0.38084217052476604</v>
      </c>
      <c r="O80" s="35">
        <f t="shared" si="67"/>
        <v>0.4073011595160973</v>
      </c>
      <c r="P80" s="35">
        <f t="shared" si="68"/>
        <v>0.22244200848008644</v>
      </c>
      <c r="Q80" s="36">
        <f t="shared" si="69"/>
        <v>5.3894971755352537E-2</v>
      </c>
      <c r="S80" s="34">
        <f t="shared" si="60"/>
        <v>0.4073011595160973</v>
      </c>
      <c r="T80" s="36">
        <f t="shared" si="61"/>
        <v>0.38084217052476604</v>
      </c>
      <c r="V80" s="25">
        <f t="shared" si="62"/>
        <v>0</v>
      </c>
      <c r="W80" s="26">
        <f t="shared" si="63"/>
        <v>1</v>
      </c>
      <c r="X80" s="26">
        <f t="shared" si="64"/>
        <v>0</v>
      </c>
      <c r="Y80" s="27">
        <f t="shared" si="65"/>
        <v>0</v>
      </c>
      <c r="AA80" s="40">
        <f t="shared" si="32"/>
        <v>18903.101133996763</v>
      </c>
      <c r="AB80" s="41">
        <f t="shared" si="33"/>
        <v>0</v>
      </c>
      <c r="AC80" s="41">
        <f t="shared" si="34"/>
        <v>11040.90909090909</v>
      </c>
      <c r="AD80" s="42">
        <f t="shared" si="35"/>
        <v>2675.0769230769233</v>
      </c>
      <c r="AE80" s="40">
        <f t="shared" si="70"/>
        <v>18903.101133996763</v>
      </c>
      <c r="AF80" s="41">
        <f t="shared" si="70"/>
        <v>1312.291918584727</v>
      </c>
      <c r="AG80" s="41">
        <f t="shared" si="70"/>
        <v>11040.90909090909</v>
      </c>
      <c r="AH80" s="42">
        <f t="shared" si="70"/>
        <v>2675.0769230769233</v>
      </c>
      <c r="AI80" s="25">
        <f t="shared" si="52"/>
        <v>0</v>
      </c>
      <c r="AJ80" s="26">
        <f t="shared" si="53"/>
        <v>0</v>
      </c>
      <c r="AK80" s="26">
        <f t="shared" si="54"/>
        <v>1</v>
      </c>
      <c r="AL80" s="27">
        <f t="shared" si="55"/>
        <v>1</v>
      </c>
      <c r="AM80" s="13"/>
      <c r="AN80" s="13"/>
    </row>
    <row r="81" spans="1:40">
      <c r="A81" s="7" t="s">
        <v>60</v>
      </c>
      <c r="B81" s="7" t="s">
        <v>59</v>
      </c>
      <c r="C81" s="92">
        <v>54032</v>
      </c>
      <c r="D81" s="92">
        <v>23296</v>
      </c>
      <c r="E81" s="92">
        <v>20432</v>
      </c>
      <c r="F81" s="92">
        <v>1733</v>
      </c>
      <c r="G81" s="92">
        <v>4979</v>
      </c>
      <c r="I81" s="34">
        <f t="shared" si="36"/>
        <v>0.43115190997927155</v>
      </c>
      <c r="J81" s="35">
        <f t="shared" si="37"/>
        <v>0.37814628368374298</v>
      </c>
      <c r="K81" s="35">
        <f t="shared" si="38"/>
        <v>3.2073586023097421E-2</v>
      </c>
      <c r="L81" s="36">
        <f t="shared" si="39"/>
        <v>9.2149096831507252E-2</v>
      </c>
      <c r="N81" s="34">
        <f t="shared" si="66"/>
        <v>0.41408942985743508</v>
      </c>
      <c r="O81" s="35">
        <f t="shared" si="67"/>
        <v>0.34638667432367604</v>
      </c>
      <c r="P81" s="35">
        <f t="shared" si="68"/>
        <v>0.20410463832880177</v>
      </c>
      <c r="Q81" s="36">
        <f t="shared" si="69"/>
        <v>8.5060704767545153E-2</v>
      </c>
      <c r="S81" s="34">
        <f t="shared" si="60"/>
        <v>0.41408942985743508</v>
      </c>
      <c r="T81" s="36">
        <f t="shared" si="61"/>
        <v>0.34638667432367604</v>
      </c>
      <c r="V81" s="25">
        <f t="shared" si="62"/>
        <v>1</v>
      </c>
      <c r="W81" s="26">
        <f t="shared" si="63"/>
        <v>0</v>
      </c>
      <c r="X81" s="26">
        <f t="shared" si="64"/>
        <v>0</v>
      </c>
      <c r="Y81" s="27">
        <f t="shared" si="65"/>
        <v>0</v>
      </c>
      <c r="AA81" s="40">
        <f t="shared" si="32"/>
        <v>0</v>
      </c>
      <c r="AB81" s="41">
        <f t="shared" si="33"/>
        <v>18715.964787056862</v>
      </c>
      <c r="AC81" s="41">
        <f t="shared" si="34"/>
        <v>11028.181818181818</v>
      </c>
      <c r="AD81" s="42">
        <f t="shared" si="35"/>
        <v>4596</v>
      </c>
      <c r="AE81" s="40">
        <f t="shared" ref="AE81:AE101" si="71">AA81+(V81*($S81-$T81)*$C81)-V81</f>
        <v>3657.1152870000683</v>
      </c>
      <c r="AF81" s="41">
        <f t="shared" ref="AF81:AF101" si="72">AB81+(W81*($S81-$T81)*$C81)-W81</f>
        <v>18715.964787056862</v>
      </c>
      <c r="AG81" s="41">
        <f t="shared" ref="AG81:AG101" si="73">AC81+(X81*($S81-$T81)*$C81)-X81</f>
        <v>11028.181818181818</v>
      </c>
      <c r="AH81" s="42">
        <f t="shared" ref="AH81:AH101" si="74">AD81+(Y81*($S81-$T81)*$C81)-Y81</f>
        <v>4596</v>
      </c>
      <c r="AI81" s="25">
        <f t="shared" si="52"/>
        <v>0</v>
      </c>
      <c r="AJ81" s="26">
        <f t="shared" si="53"/>
        <v>0</v>
      </c>
      <c r="AK81" s="26">
        <f t="shared" si="54"/>
        <v>1</v>
      </c>
      <c r="AL81" s="27">
        <f t="shared" si="55"/>
        <v>1</v>
      </c>
      <c r="AM81" s="13"/>
      <c r="AN81" s="13"/>
    </row>
    <row r="82" spans="1:40">
      <c r="A82" s="7" t="s">
        <v>58</v>
      </c>
      <c r="B82" s="7" t="s">
        <v>57</v>
      </c>
      <c r="C82" s="92">
        <v>55360</v>
      </c>
      <c r="D82" s="92">
        <v>22790</v>
      </c>
      <c r="E82" s="92">
        <v>23068</v>
      </c>
      <c r="F82" s="92">
        <v>1849</v>
      </c>
      <c r="G82" s="92">
        <v>3622</v>
      </c>
      <c r="I82" s="34">
        <f t="shared" si="36"/>
        <v>0.41166907514450868</v>
      </c>
      <c r="J82" s="35">
        <f t="shared" si="37"/>
        <v>0.41669075144508672</v>
      </c>
      <c r="K82" s="35">
        <f t="shared" si="38"/>
        <v>3.3399566473988437E-2</v>
      </c>
      <c r="L82" s="36">
        <f t="shared" si="39"/>
        <v>6.5426300578034682E-2</v>
      </c>
      <c r="N82" s="34">
        <f t="shared" si="66"/>
        <v>0.39537761209204142</v>
      </c>
      <c r="O82" s="35">
        <f t="shared" si="67"/>
        <v>0.38169388366966067</v>
      </c>
      <c r="P82" s="35">
        <f t="shared" si="68"/>
        <v>0.21254269574356277</v>
      </c>
      <c r="Q82" s="36">
        <f t="shared" si="69"/>
        <v>6.0393508225878169E-2</v>
      </c>
      <c r="S82" s="34">
        <f t="shared" si="60"/>
        <v>0.39537761209204142</v>
      </c>
      <c r="T82" s="36">
        <f t="shared" si="61"/>
        <v>0.38169388366966067</v>
      </c>
      <c r="V82" s="25">
        <f t="shared" si="62"/>
        <v>1</v>
      </c>
      <c r="W82" s="26">
        <f t="shared" si="63"/>
        <v>0</v>
      </c>
      <c r="X82" s="26">
        <f t="shared" si="64"/>
        <v>0</v>
      </c>
      <c r="Y82" s="27">
        <f t="shared" si="65"/>
        <v>0</v>
      </c>
      <c r="AA82" s="40">
        <f t="shared" si="32"/>
        <v>0</v>
      </c>
      <c r="AB82" s="41">
        <f t="shared" si="33"/>
        <v>21130.573399952416</v>
      </c>
      <c r="AC82" s="41">
        <f t="shared" si="34"/>
        <v>11766.363636363634</v>
      </c>
      <c r="AD82" s="42">
        <f t="shared" si="35"/>
        <v>3343.3846153846152</v>
      </c>
      <c r="AE82" s="40">
        <f t="shared" si="71"/>
        <v>756.53120546299817</v>
      </c>
      <c r="AF82" s="41">
        <f t="shared" si="72"/>
        <v>21130.573399952416</v>
      </c>
      <c r="AG82" s="41">
        <f t="shared" si="73"/>
        <v>11766.363636363634</v>
      </c>
      <c r="AH82" s="42">
        <f t="shared" si="74"/>
        <v>3343.3846153846152</v>
      </c>
      <c r="AI82" s="25">
        <f t="shared" si="52"/>
        <v>0</v>
      </c>
      <c r="AJ82" s="26">
        <f t="shared" si="53"/>
        <v>0</v>
      </c>
      <c r="AK82" s="26">
        <f t="shared" si="54"/>
        <v>1</v>
      </c>
      <c r="AL82" s="27">
        <f t="shared" si="55"/>
        <v>1</v>
      </c>
      <c r="AM82" s="13"/>
      <c r="AN82" s="13"/>
    </row>
    <row r="83" spans="1:40">
      <c r="A83" s="7" t="s">
        <v>56</v>
      </c>
      <c r="B83" s="7" t="s">
        <v>55</v>
      </c>
      <c r="C83" s="92">
        <v>49947</v>
      </c>
      <c r="D83" s="92">
        <v>23723</v>
      </c>
      <c r="E83" s="92">
        <v>18713</v>
      </c>
      <c r="F83" s="92">
        <v>1319</v>
      </c>
      <c r="G83" s="92">
        <v>3128</v>
      </c>
      <c r="I83" s="34">
        <f t="shared" si="36"/>
        <v>0.47496346126894506</v>
      </c>
      <c r="J83" s="35">
        <f t="shared" si="37"/>
        <v>0.37465713656475863</v>
      </c>
      <c r="K83" s="35">
        <f t="shared" si="38"/>
        <v>2.6407992472020341E-2</v>
      </c>
      <c r="L83" s="36">
        <f t="shared" si="39"/>
        <v>6.2626383967005025E-2</v>
      </c>
      <c r="N83" s="34">
        <f t="shared" si="66"/>
        <v>0.4561671752525161</v>
      </c>
      <c r="O83" s="35">
        <f t="shared" si="67"/>
        <v>0.34319057239455647</v>
      </c>
      <c r="P83" s="35">
        <f t="shared" si="68"/>
        <v>0.16805086118558399</v>
      </c>
      <c r="Q83" s="36">
        <f t="shared" si="69"/>
        <v>5.7808969815696949E-2</v>
      </c>
      <c r="S83" s="34">
        <f t="shared" si="60"/>
        <v>0.4561671752525161</v>
      </c>
      <c r="T83" s="36">
        <f t="shared" si="61"/>
        <v>0.34319057239455647</v>
      </c>
      <c r="V83" s="25">
        <f t="shared" si="62"/>
        <v>1</v>
      </c>
      <c r="W83" s="26">
        <f t="shared" si="63"/>
        <v>0</v>
      </c>
      <c r="X83" s="26">
        <f t="shared" si="64"/>
        <v>0</v>
      </c>
      <c r="Y83" s="27">
        <f t="shared" si="65"/>
        <v>0</v>
      </c>
      <c r="AA83" s="40">
        <f t="shared" ref="AA83:AA111" si="75">IF(N83&lt;$S83,N83*$C83,0)</f>
        <v>0</v>
      </c>
      <c r="AB83" s="41">
        <f t="shared" ref="AB83:AB111" si="76">IF(O83&lt;$S83,O83*$C83,0)</f>
        <v>17141.339519390913</v>
      </c>
      <c r="AC83" s="41">
        <f t="shared" ref="AC83:AC111" si="77">IF(P83&lt;$S83,P83*$C83,0)</f>
        <v>8393.636363636364</v>
      </c>
      <c r="AD83" s="42">
        <f t="shared" ref="AD83:AD111" si="78">IF(Q83&lt;$S83,Q83*$C83,0)</f>
        <v>2887.3846153846157</v>
      </c>
      <c r="AE83" s="40">
        <f t="shared" si="71"/>
        <v>5641.84238294651</v>
      </c>
      <c r="AF83" s="41">
        <f t="shared" si="72"/>
        <v>17141.339519390913</v>
      </c>
      <c r="AG83" s="41">
        <f t="shared" si="73"/>
        <v>8393.636363636364</v>
      </c>
      <c r="AH83" s="42">
        <f t="shared" si="74"/>
        <v>2887.3846153846157</v>
      </c>
      <c r="AI83" s="25">
        <f t="shared" si="52"/>
        <v>0</v>
      </c>
      <c r="AJ83" s="26">
        <f t="shared" si="53"/>
        <v>0</v>
      </c>
      <c r="AK83" s="26">
        <f t="shared" si="54"/>
        <v>1</v>
      </c>
      <c r="AL83" s="27">
        <f t="shared" si="55"/>
        <v>1</v>
      </c>
      <c r="AM83" s="13"/>
      <c r="AN83" s="13"/>
    </row>
    <row r="84" spans="1:40">
      <c r="A84" s="7" t="s">
        <v>54</v>
      </c>
      <c r="B84" s="7" t="s">
        <v>53</v>
      </c>
      <c r="C84" s="92">
        <v>49946</v>
      </c>
      <c r="D84" s="92">
        <v>23954</v>
      </c>
      <c r="E84" s="92">
        <v>16569</v>
      </c>
      <c r="F84" s="92">
        <v>1090</v>
      </c>
      <c r="G84" s="92">
        <v>5393</v>
      </c>
      <c r="I84" s="34">
        <f t="shared" si="36"/>
        <v>0.47959796580306729</v>
      </c>
      <c r="J84" s="35">
        <f t="shared" si="37"/>
        <v>0.33173827733952671</v>
      </c>
      <c r="K84" s="35">
        <f t="shared" si="38"/>
        <v>2.1823569455011411E-2</v>
      </c>
      <c r="L84" s="36">
        <f t="shared" si="39"/>
        <v>0.10797661474392344</v>
      </c>
      <c r="N84" s="34">
        <f t="shared" si="66"/>
        <v>0.46061827310407993</v>
      </c>
      <c r="O84" s="35">
        <f t="shared" si="67"/>
        <v>0.3038763663471753</v>
      </c>
      <c r="P84" s="35">
        <f t="shared" si="68"/>
        <v>0.13887726016825444</v>
      </c>
      <c r="Q84" s="36">
        <f t="shared" si="69"/>
        <v>9.9670721302083182E-2</v>
      </c>
      <c r="S84" s="34">
        <f t="shared" si="60"/>
        <v>0.46061827310407993</v>
      </c>
      <c r="T84" s="36">
        <f t="shared" si="61"/>
        <v>0.3038763663471753</v>
      </c>
      <c r="V84" s="25">
        <f t="shared" si="62"/>
        <v>1</v>
      </c>
      <c r="W84" s="26">
        <f t="shared" si="63"/>
        <v>0</v>
      </c>
      <c r="X84" s="26">
        <f t="shared" si="64"/>
        <v>0</v>
      </c>
      <c r="Y84" s="27">
        <f t="shared" si="65"/>
        <v>0</v>
      </c>
      <c r="AA84" s="40">
        <f t="shared" si="75"/>
        <v>0</v>
      </c>
      <c r="AB84" s="41">
        <f t="shared" si="76"/>
        <v>15177.408993576017</v>
      </c>
      <c r="AC84" s="41">
        <f t="shared" si="77"/>
        <v>6936.363636363636</v>
      </c>
      <c r="AD84" s="42">
        <f t="shared" si="78"/>
        <v>4978.1538461538466</v>
      </c>
      <c r="AE84" s="40">
        <f t="shared" si="71"/>
        <v>7827.6312748803593</v>
      </c>
      <c r="AF84" s="41">
        <f t="shared" si="72"/>
        <v>15177.408993576017</v>
      </c>
      <c r="AG84" s="41">
        <f t="shared" si="73"/>
        <v>6936.363636363636</v>
      </c>
      <c r="AH84" s="42">
        <f t="shared" si="74"/>
        <v>4978.1538461538466</v>
      </c>
      <c r="AI84" s="25">
        <f t="shared" si="52"/>
        <v>0</v>
      </c>
      <c r="AJ84" s="26">
        <f t="shared" si="53"/>
        <v>0</v>
      </c>
      <c r="AK84" s="26">
        <f t="shared" si="54"/>
        <v>1</v>
      </c>
      <c r="AL84" s="27">
        <f t="shared" si="55"/>
        <v>1</v>
      </c>
      <c r="AM84" s="13"/>
      <c r="AN84" s="13"/>
    </row>
    <row r="85" spans="1:40">
      <c r="A85" s="7" t="s">
        <v>52</v>
      </c>
      <c r="B85" s="7" t="s">
        <v>51</v>
      </c>
      <c r="C85" s="92">
        <v>44387</v>
      </c>
      <c r="D85" s="92">
        <v>18234</v>
      </c>
      <c r="E85" s="92">
        <v>21000</v>
      </c>
      <c r="F85" s="92">
        <v>1263</v>
      </c>
      <c r="G85" s="92">
        <v>1616</v>
      </c>
      <c r="I85" s="34">
        <f t="shared" ref="I85:I111" si="79">D85/$C85</f>
        <v>0.41079595377024802</v>
      </c>
      <c r="J85" s="35">
        <f t="shared" ref="J85:J111" si="80">E85/$C85</f>
        <v>0.47311149660936763</v>
      </c>
      <c r="K85" s="35">
        <f t="shared" ref="K85:K111" si="81">F85/$C85</f>
        <v>2.8454277153220537E-2</v>
      </c>
      <c r="L85" s="36">
        <f t="shared" ref="L85:L111" si="82">G85/$C85</f>
        <v>3.6407056120035149E-2</v>
      </c>
      <c r="N85" s="34">
        <f t="shared" si="66"/>
        <v>0.39453904377378601</v>
      </c>
      <c r="O85" s="35">
        <f t="shared" si="67"/>
        <v>0.43337598428409835</v>
      </c>
      <c r="P85" s="35">
        <f t="shared" si="68"/>
        <v>0.18107267279322159</v>
      </c>
      <c r="Q85" s="36">
        <f t="shared" si="69"/>
        <v>3.3606513341570908E-2</v>
      </c>
      <c r="S85" s="34">
        <f t="shared" si="60"/>
        <v>0.43337598428409835</v>
      </c>
      <c r="T85" s="36">
        <f t="shared" si="61"/>
        <v>0.39453904377378601</v>
      </c>
      <c r="V85" s="25">
        <f t="shared" si="62"/>
        <v>0</v>
      </c>
      <c r="W85" s="26">
        <f t="shared" si="63"/>
        <v>1</v>
      </c>
      <c r="X85" s="26">
        <f t="shared" si="64"/>
        <v>0</v>
      </c>
      <c r="Y85" s="27">
        <f t="shared" si="65"/>
        <v>0</v>
      </c>
      <c r="AA85" s="40">
        <f t="shared" si="75"/>
        <v>17512.40453598704</v>
      </c>
      <c r="AB85" s="41">
        <f t="shared" si="76"/>
        <v>0</v>
      </c>
      <c r="AC85" s="41">
        <f t="shared" si="77"/>
        <v>8037.272727272727</v>
      </c>
      <c r="AD85" s="42">
        <f t="shared" si="78"/>
        <v>1491.6923076923078</v>
      </c>
      <c r="AE85" s="40">
        <f t="shared" si="71"/>
        <v>17512.40453598704</v>
      </c>
      <c r="AF85" s="41">
        <f t="shared" si="72"/>
        <v>1722.8552784312335</v>
      </c>
      <c r="AG85" s="41">
        <f t="shared" si="73"/>
        <v>8037.272727272727</v>
      </c>
      <c r="AH85" s="42">
        <f t="shared" si="74"/>
        <v>1491.6923076923078</v>
      </c>
      <c r="AI85" s="25">
        <f t="shared" si="52"/>
        <v>0</v>
      </c>
      <c r="AJ85" s="26">
        <f t="shared" si="53"/>
        <v>0</v>
      </c>
      <c r="AK85" s="26">
        <f t="shared" si="54"/>
        <v>1</v>
      </c>
      <c r="AL85" s="27">
        <f t="shared" si="55"/>
        <v>1</v>
      </c>
      <c r="AM85" s="13"/>
      <c r="AN85" s="13"/>
    </row>
    <row r="86" spans="1:40">
      <c r="A86" s="7" t="s">
        <v>50</v>
      </c>
      <c r="B86" s="7" t="s">
        <v>49</v>
      </c>
      <c r="C86" s="92">
        <v>44586</v>
      </c>
      <c r="D86" s="92">
        <v>19267</v>
      </c>
      <c r="E86" s="92">
        <v>19887</v>
      </c>
      <c r="F86" s="92">
        <v>1170</v>
      </c>
      <c r="G86" s="92">
        <v>1912</v>
      </c>
      <c r="I86" s="34">
        <f t="shared" si="79"/>
        <v>0.43213116224823933</v>
      </c>
      <c r="J86" s="35">
        <f t="shared" si="80"/>
        <v>0.44603687256089353</v>
      </c>
      <c r="K86" s="35">
        <f t="shared" si="81"/>
        <v>2.6241421073879691E-2</v>
      </c>
      <c r="L86" s="36">
        <f t="shared" si="82"/>
        <v>4.2883416319023912E-2</v>
      </c>
      <c r="N86" s="34">
        <f t="shared" si="66"/>
        <v>0.41502992902804747</v>
      </c>
      <c r="O86" s="35">
        <f t="shared" si="67"/>
        <v>0.40857529368532952</v>
      </c>
      <c r="P86" s="35">
        <f t="shared" si="68"/>
        <v>0.16699086137923438</v>
      </c>
      <c r="Q86" s="36">
        <f t="shared" si="69"/>
        <v>3.9584691986791307E-2</v>
      </c>
      <c r="S86" s="34">
        <f t="shared" si="60"/>
        <v>0.41502992902804747</v>
      </c>
      <c r="T86" s="36">
        <f t="shared" si="61"/>
        <v>0.40857529368532952</v>
      </c>
      <c r="V86" s="25">
        <f t="shared" si="62"/>
        <v>1</v>
      </c>
      <c r="W86" s="26">
        <f t="shared" si="63"/>
        <v>0</v>
      </c>
      <c r="X86" s="26">
        <f t="shared" si="64"/>
        <v>0</v>
      </c>
      <c r="Y86" s="27">
        <f t="shared" si="65"/>
        <v>0</v>
      </c>
      <c r="AA86" s="40">
        <f t="shared" si="75"/>
        <v>0</v>
      </c>
      <c r="AB86" s="41">
        <f t="shared" si="76"/>
        <v>18216.738044254103</v>
      </c>
      <c r="AC86" s="41">
        <f t="shared" si="77"/>
        <v>7445.4545454545441</v>
      </c>
      <c r="AD86" s="42">
        <f t="shared" si="78"/>
        <v>1764.9230769230771</v>
      </c>
      <c r="AE86" s="40">
        <f t="shared" si="71"/>
        <v>286.78637139042257</v>
      </c>
      <c r="AF86" s="41">
        <f t="shared" si="72"/>
        <v>18216.738044254103</v>
      </c>
      <c r="AG86" s="41">
        <f t="shared" si="73"/>
        <v>7445.4545454545441</v>
      </c>
      <c r="AH86" s="42">
        <f t="shared" si="74"/>
        <v>1764.9230769230771</v>
      </c>
      <c r="AI86" s="25">
        <f t="shared" si="52"/>
        <v>0</v>
      </c>
      <c r="AJ86" s="26">
        <f t="shared" si="53"/>
        <v>0</v>
      </c>
      <c r="AK86" s="26">
        <f t="shared" si="54"/>
        <v>1</v>
      </c>
      <c r="AL86" s="27">
        <f t="shared" si="55"/>
        <v>1</v>
      </c>
      <c r="AM86" s="13"/>
      <c r="AN86" s="13"/>
    </row>
    <row r="87" spans="1:40">
      <c r="A87" s="7" t="s">
        <v>48</v>
      </c>
      <c r="B87" s="7" t="s">
        <v>47</v>
      </c>
      <c r="C87" s="92">
        <v>50177</v>
      </c>
      <c r="D87" s="92">
        <v>20530</v>
      </c>
      <c r="E87" s="92">
        <v>22317</v>
      </c>
      <c r="F87" s="92">
        <v>1339</v>
      </c>
      <c r="G87" s="92">
        <v>3035</v>
      </c>
      <c r="I87" s="34">
        <f t="shared" si="79"/>
        <v>0.40915160332423223</v>
      </c>
      <c r="J87" s="35">
        <f t="shared" si="80"/>
        <v>0.44476553002371605</v>
      </c>
      <c r="K87" s="35">
        <f t="shared" si="81"/>
        <v>2.6685533212428003E-2</v>
      </c>
      <c r="L87" s="36">
        <f t="shared" si="82"/>
        <v>6.0485879984853622E-2</v>
      </c>
      <c r="N87" s="34">
        <f t="shared" si="66"/>
        <v>0.39295976713621006</v>
      </c>
      <c r="O87" s="35">
        <f t="shared" si="67"/>
        <v>0.40741072819207869</v>
      </c>
      <c r="P87" s="35">
        <f t="shared" si="68"/>
        <v>0.16981702953363273</v>
      </c>
      <c r="Q87" s="36">
        <f t="shared" si="69"/>
        <v>5.5833119986018732E-2</v>
      </c>
      <c r="S87" s="34">
        <f t="shared" si="60"/>
        <v>0.40741072819207869</v>
      </c>
      <c r="T87" s="36">
        <f t="shared" si="61"/>
        <v>0.39295976713621006</v>
      </c>
      <c r="V87" s="25">
        <f t="shared" si="62"/>
        <v>0</v>
      </c>
      <c r="W87" s="26">
        <f t="shared" si="63"/>
        <v>1</v>
      </c>
      <c r="X87" s="26">
        <f t="shared" si="64"/>
        <v>0</v>
      </c>
      <c r="Y87" s="27">
        <f t="shared" si="65"/>
        <v>0</v>
      </c>
      <c r="AA87" s="40">
        <f t="shared" si="75"/>
        <v>19717.542235593613</v>
      </c>
      <c r="AB87" s="41">
        <f t="shared" si="76"/>
        <v>0</v>
      </c>
      <c r="AC87" s="41">
        <f t="shared" si="77"/>
        <v>8520.9090909090901</v>
      </c>
      <c r="AD87" s="42">
        <f t="shared" si="78"/>
        <v>2801.5384615384619</v>
      </c>
      <c r="AE87" s="40">
        <f t="shared" si="71"/>
        <v>19717.542235593613</v>
      </c>
      <c r="AF87" s="41">
        <f t="shared" si="72"/>
        <v>724.10587290032015</v>
      </c>
      <c r="AG87" s="41">
        <f t="shared" si="73"/>
        <v>8520.9090909090901</v>
      </c>
      <c r="AH87" s="42">
        <f t="shared" si="74"/>
        <v>2801.5384615384619</v>
      </c>
      <c r="AI87" s="25">
        <f t="shared" si="52"/>
        <v>0</v>
      </c>
      <c r="AJ87" s="26">
        <f t="shared" si="53"/>
        <v>0</v>
      </c>
      <c r="AK87" s="26">
        <f t="shared" si="54"/>
        <v>1</v>
      </c>
      <c r="AL87" s="27">
        <f t="shared" si="55"/>
        <v>1</v>
      </c>
      <c r="AM87" s="13"/>
      <c r="AN87" s="13"/>
    </row>
    <row r="88" spans="1:40">
      <c r="A88" s="7" t="s">
        <v>46</v>
      </c>
      <c r="B88" s="7" t="s">
        <v>45</v>
      </c>
      <c r="C88" s="92">
        <v>48259</v>
      </c>
      <c r="D88" s="92">
        <v>19795</v>
      </c>
      <c r="E88" s="92">
        <v>22102</v>
      </c>
      <c r="F88" s="92">
        <v>1517</v>
      </c>
      <c r="G88" s="92">
        <v>2024</v>
      </c>
      <c r="I88" s="34">
        <f t="shared" si="79"/>
        <v>0.41018255662156283</v>
      </c>
      <c r="J88" s="35">
        <f t="shared" si="80"/>
        <v>0.45798711121241636</v>
      </c>
      <c r="K88" s="35">
        <f t="shared" si="81"/>
        <v>3.1434551068194531E-2</v>
      </c>
      <c r="L88" s="36">
        <f t="shared" si="82"/>
        <v>4.1940363455521247E-2</v>
      </c>
      <c r="N88" s="34">
        <f t="shared" si="66"/>
        <v>0.39394992130976297</v>
      </c>
      <c r="O88" s="35">
        <f t="shared" si="67"/>
        <v>0.41952186013985321</v>
      </c>
      <c r="P88" s="35">
        <f t="shared" si="68"/>
        <v>0.20003805225214702</v>
      </c>
      <c r="Q88" s="36">
        <f t="shared" si="69"/>
        <v>3.8714181651250387E-2</v>
      </c>
      <c r="S88" s="34">
        <f t="shared" si="60"/>
        <v>0.41952186013985321</v>
      </c>
      <c r="T88" s="36">
        <f t="shared" si="61"/>
        <v>0.39394992130976297</v>
      </c>
      <c r="V88" s="25">
        <f t="shared" si="62"/>
        <v>0</v>
      </c>
      <c r="W88" s="26">
        <f t="shared" si="63"/>
        <v>1</v>
      </c>
      <c r="X88" s="26">
        <f t="shared" si="64"/>
        <v>0</v>
      </c>
      <c r="Y88" s="27">
        <f t="shared" si="65"/>
        <v>0</v>
      </c>
      <c r="AA88" s="40">
        <f t="shared" si="75"/>
        <v>19011.629252487852</v>
      </c>
      <c r="AB88" s="41">
        <f t="shared" si="76"/>
        <v>0</v>
      </c>
      <c r="AC88" s="41">
        <f t="shared" si="77"/>
        <v>9653.6363636363621</v>
      </c>
      <c r="AD88" s="42">
        <f t="shared" si="78"/>
        <v>1868.3076923076924</v>
      </c>
      <c r="AE88" s="40">
        <f t="shared" si="71"/>
        <v>19011.629252487852</v>
      </c>
      <c r="AF88" s="41">
        <f t="shared" si="72"/>
        <v>1233.0761960013247</v>
      </c>
      <c r="AG88" s="41">
        <f t="shared" si="73"/>
        <v>9653.6363636363621</v>
      </c>
      <c r="AH88" s="42">
        <f t="shared" si="74"/>
        <v>1868.3076923076924</v>
      </c>
      <c r="AI88" s="25">
        <f t="shared" si="52"/>
        <v>0</v>
      </c>
      <c r="AJ88" s="26">
        <f t="shared" si="53"/>
        <v>0</v>
      </c>
      <c r="AK88" s="26">
        <f t="shared" si="54"/>
        <v>1</v>
      </c>
      <c r="AL88" s="27">
        <f t="shared" si="55"/>
        <v>1</v>
      </c>
      <c r="AM88" s="13"/>
      <c r="AN88" s="13"/>
    </row>
    <row r="89" spans="1:40">
      <c r="A89" s="7" t="s">
        <v>44</v>
      </c>
      <c r="B89" s="7" t="s">
        <v>43</v>
      </c>
      <c r="C89" s="92">
        <v>45201</v>
      </c>
      <c r="D89" s="92">
        <v>20220</v>
      </c>
      <c r="E89" s="92">
        <v>19482</v>
      </c>
      <c r="F89" s="92">
        <v>791</v>
      </c>
      <c r="G89" s="92">
        <v>2418</v>
      </c>
      <c r="I89" s="34">
        <f t="shared" si="79"/>
        <v>0.44733523594610741</v>
      </c>
      <c r="J89" s="35">
        <f t="shared" si="80"/>
        <v>0.43100816353620497</v>
      </c>
      <c r="K89" s="35">
        <f t="shared" si="81"/>
        <v>1.7499612840423884E-2</v>
      </c>
      <c r="L89" s="36">
        <f t="shared" si="82"/>
        <v>5.3494391716997408E-2</v>
      </c>
      <c r="N89" s="34">
        <f t="shared" si="66"/>
        <v>0.42963231408848546</v>
      </c>
      <c r="O89" s="35">
        <f t="shared" si="67"/>
        <v>0.39480881028179615</v>
      </c>
      <c r="P89" s="35">
        <f t="shared" si="68"/>
        <v>0.11136117262087926</v>
      </c>
      <c r="Q89" s="36">
        <f t="shared" si="69"/>
        <v>4.9379438507997607E-2</v>
      </c>
      <c r="S89" s="34">
        <f t="shared" si="60"/>
        <v>0.42963231408848546</v>
      </c>
      <c r="T89" s="36">
        <f t="shared" si="61"/>
        <v>0.39480881028179615</v>
      </c>
      <c r="V89" s="25">
        <f t="shared" si="62"/>
        <v>1</v>
      </c>
      <c r="W89" s="26">
        <f t="shared" si="63"/>
        <v>0</v>
      </c>
      <c r="X89" s="26">
        <f t="shared" si="64"/>
        <v>0</v>
      </c>
      <c r="Y89" s="27">
        <f t="shared" si="65"/>
        <v>0</v>
      </c>
      <c r="AA89" s="40">
        <f t="shared" si="75"/>
        <v>0</v>
      </c>
      <c r="AB89" s="41">
        <f t="shared" si="76"/>
        <v>17845.753033547469</v>
      </c>
      <c r="AC89" s="41">
        <f t="shared" si="77"/>
        <v>5033.6363636363631</v>
      </c>
      <c r="AD89" s="42">
        <f t="shared" si="78"/>
        <v>2232</v>
      </c>
      <c r="AE89" s="40">
        <f t="shared" si="71"/>
        <v>1573.0571955661633</v>
      </c>
      <c r="AF89" s="41">
        <f t="shared" si="72"/>
        <v>17845.753033547469</v>
      </c>
      <c r="AG89" s="41">
        <f t="shared" si="73"/>
        <v>5033.6363636363631</v>
      </c>
      <c r="AH89" s="42">
        <f t="shared" si="74"/>
        <v>2232</v>
      </c>
      <c r="AI89" s="25">
        <f t="shared" si="52"/>
        <v>0</v>
      </c>
      <c r="AJ89" s="26">
        <f t="shared" si="53"/>
        <v>0</v>
      </c>
      <c r="AK89" s="26">
        <f t="shared" si="54"/>
        <v>1</v>
      </c>
      <c r="AL89" s="27">
        <f t="shared" si="55"/>
        <v>1</v>
      </c>
      <c r="AM89" s="13"/>
      <c r="AN89" s="13"/>
    </row>
    <row r="90" spans="1:40">
      <c r="A90" s="7" t="s">
        <v>42</v>
      </c>
      <c r="B90" s="7" t="s">
        <v>41</v>
      </c>
      <c r="C90" s="92">
        <v>40054</v>
      </c>
      <c r="D90" s="92">
        <v>17194</v>
      </c>
      <c r="E90" s="92">
        <v>19471</v>
      </c>
      <c r="F90" s="92">
        <v>523</v>
      </c>
      <c r="G90" s="92">
        <v>1273</v>
      </c>
      <c r="I90" s="34">
        <f t="shared" si="79"/>
        <v>0.42927048484545866</v>
      </c>
      <c r="J90" s="35">
        <f t="shared" si="80"/>
        <v>0.48611873970140312</v>
      </c>
      <c r="K90" s="35">
        <f t="shared" si="81"/>
        <v>1.3057372547061467E-2</v>
      </c>
      <c r="L90" s="36">
        <f t="shared" si="82"/>
        <v>3.1782094172866628E-2</v>
      </c>
      <c r="N90" s="34">
        <f t="shared" si="66"/>
        <v>0.41228246056668677</v>
      </c>
      <c r="O90" s="35">
        <f t="shared" si="67"/>
        <v>0.44529077988351229</v>
      </c>
      <c r="P90" s="35">
        <f t="shared" si="68"/>
        <v>8.3092370754027506E-2</v>
      </c>
      <c r="Q90" s="36">
        <f t="shared" si="69"/>
        <v>2.9337317698030736E-2</v>
      </c>
      <c r="S90" s="34">
        <f t="shared" si="60"/>
        <v>0.44529077988351229</v>
      </c>
      <c r="T90" s="36">
        <f t="shared" si="61"/>
        <v>0.41228246056668677</v>
      </c>
      <c r="V90" s="25">
        <f t="shared" si="62"/>
        <v>0</v>
      </c>
      <c r="W90" s="26">
        <f t="shared" si="63"/>
        <v>1</v>
      </c>
      <c r="X90" s="26">
        <f t="shared" si="64"/>
        <v>0</v>
      </c>
      <c r="Y90" s="27">
        <f t="shared" si="65"/>
        <v>0</v>
      </c>
      <c r="AA90" s="40">
        <f t="shared" si="75"/>
        <v>16513.561675538072</v>
      </c>
      <c r="AB90" s="41">
        <f t="shared" si="76"/>
        <v>0</v>
      </c>
      <c r="AC90" s="41">
        <f t="shared" si="77"/>
        <v>3328.1818181818176</v>
      </c>
      <c r="AD90" s="42">
        <f t="shared" si="78"/>
        <v>1175.0769230769231</v>
      </c>
      <c r="AE90" s="40">
        <f t="shared" si="71"/>
        <v>16513.561675538072</v>
      </c>
      <c r="AF90" s="41">
        <f t="shared" si="72"/>
        <v>1321.1152219161293</v>
      </c>
      <c r="AG90" s="41">
        <f t="shared" si="73"/>
        <v>3328.1818181818176</v>
      </c>
      <c r="AH90" s="42">
        <f t="shared" si="74"/>
        <v>1175.0769230769231</v>
      </c>
      <c r="AI90" s="25">
        <f t="shared" si="52"/>
        <v>0</v>
      </c>
      <c r="AJ90" s="26">
        <f t="shared" si="53"/>
        <v>0</v>
      </c>
      <c r="AK90" s="26">
        <f t="shared" si="54"/>
        <v>1</v>
      </c>
      <c r="AL90" s="27">
        <f t="shared" si="55"/>
        <v>1</v>
      </c>
      <c r="AM90" s="13"/>
      <c r="AN90" s="13"/>
    </row>
    <row r="91" spans="1:40">
      <c r="A91" s="7" t="s">
        <v>40</v>
      </c>
      <c r="B91" s="7" t="s">
        <v>39</v>
      </c>
      <c r="C91" s="92">
        <v>42935</v>
      </c>
      <c r="D91" s="92">
        <v>17910</v>
      </c>
      <c r="E91" s="92">
        <v>20898</v>
      </c>
      <c r="F91" s="92">
        <v>681</v>
      </c>
      <c r="G91" s="92">
        <v>1389</v>
      </c>
      <c r="I91" s="34">
        <f t="shared" si="79"/>
        <v>0.41714219168510541</v>
      </c>
      <c r="J91" s="35">
        <f t="shared" si="80"/>
        <v>0.48673576336322349</v>
      </c>
      <c r="K91" s="35">
        <f t="shared" si="81"/>
        <v>1.5861185512984745E-2</v>
      </c>
      <c r="L91" s="36">
        <f t="shared" si="82"/>
        <v>3.2351228601374168E-2</v>
      </c>
      <c r="N91" s="34">
        <f t="shared" si="66"/>
        <v>0.40063413457375319</v>
      </c>
      <c r="O91" s="35">
        <f t="shared" si="67"/>
        <v>0.4458559811916275</v>
      </c>
      <c r="P91" s="35">
        <f t="shared" si="68"/>
        <v>0.100934816900812</v>
      </c>
      <c r="Q91" s="36">
        <f t="shared" si="69"/>
        <v>2.9862672555114617E-2</v>
      </c>
      <c r="S91" s="34">
        <f t="shared" si="60"/>
        <v>0.4458559811916275</v>
      </c>
      <c r="T91" s="36">
        <f t="shared" si="61"/>
        <v>0.40063413457375319</v>
      </c>
      <c r="V91" s="25">
        <f t="shared" si="62"/>
        <v>0</v>
      </c>
      <c r="W91" s="26">
        <f t="shared" si="63"/>
        <v>1</v>
      </c>
      <c r="X91" s="26">
        <f t="shared" si="64"/>
        <v>0</v>
      </c>
      <c r="Y91" s="27">
        <f t="shared" si="65"/>
        <v>0</v>
      </c>
      <c r="AA91" s="40">
        <f t="shared" si="75"/>
        <v>17201.226567924092</v>
      </c>
      <c r="AB91" s="41">
        <f t="shared" si="76"/>
        <v>0</v>
      </c>
      <c r="AC91" s="41">
        <f t="shared" si="77"/>
        <v>4333.6363636363631</v>
      </c>
      <c r="AD91" s="42">
        <f t="shared" si="78"/>
        <v>1282.1538461538462</v>
      </c>
      <c r="AE91" s="40">
        <f t="shared" si="71"/>
        <v>17201.226567924092</v>
      </c>
      <c r="AF91" s="41">
        <f t="shared" si="72"/>
        <v>1940.5999845384338</v>
      </c>
      <c r="AG91" s="41">
        <f t="shared" si="73"/>
        <v>4333.6363636363631</v>
      </c>
      <c r="AH91" s="42">
        <f t="shared" si="74"/>
        <v>1282.1538461538462</v>
      </c>
      <c r="AI91" s="25">
        <f t="shared" si="52"/>
        <v>0</v>
      </c>
      <c r="AJ91" s="26">
        <f t="shared" si="53"/>
        <v>0</v>
      </c>
      <c r="AK91" s="26">
        <f t="shared" si="54"/>
        <v>1</v>
      </c>
      <c r="AL91" s="27">
        <f t="shared" si="55"/>
        <v>1</v>
      </c>
      <c r="AM91" s="13"/>
      <c r="AN91" s="13"/>
    </row>
    <row r="92" spans="1:40">
      <c r="A92" s="7" t="s">
        <v>38</v>
      </c>
      <c r="B92" s="7" t="s">
        <v>37</v>
      </c>
      <c r="C92" s="92">
        <v>43532</v>
      </c>
      <c r="D92" s="92">
        <v>18064</v>
      </c>
      <c r="E92" s="92">
        <v>20409</v>
      </c>
      <c r="F92" s="92">
        <v>816</v>
      </c>
      <c r="G92" s="92">
        <v>1849</v>
      </c>
      <c r="I92" s="34">
        <f t="shared" si="79"/>
        <v>0.41495911053937334</v>
      </c>
      <c r="J92" s="35">
        <f t="shared" si="80"/>
        <v>0.46882752917394099</v>
      </c>
      <c r="K92" s="35">
        <f t="shared" si="81"/>
        <v>1.8744831388403934E-2</v>
      </c>
      <c r="L92" s="36">
        <f t="shared" si="82"/>
        <v>4.247450151612607E-2</v>
      </c>
      <c r="N92" s="34">
        <f t="shared" si="66"/>
        <v>0.39853744705818084</v>
      </c>
      <c r="O92" s="35">
        <f t="shared" si="67"/>
        <v>0.42945181711150915</v>
      </c>
      <c r="P92" s="35">
        <f t="shared" si="68"/>
        <v>0.11928529065347958</v>
      </c>
      <c r="Q92" s="36">
        <f t="shared" si="69"/>
        <v>3.9207232168731759E-2</v>
      </c>
      <c r="S92" s="34">
        <f t="shared" si="60"/>
        <v>0.42945181711150915</v>
      </c>
      <c r="T92" s="36">
        <f t="shared" si="61"/>
        <v>0.39853744705818084</v>
      </c>
      <c r="V92" s="25">
        <f t="shared" si="62"/>
        <v>0</v>
      </c>
      <c r="W92" s="26">
        <f t="shared" si="63"/>
        <v>1</v>
      </c>
      <c r="X92" s="26">
        <f t="shared" si="64"/>
        <v>0</v>
      </c>
      <c r="Y92" s="27">
        <f t="shared" si="65"/>
        <v>0</v>
      </c>
      <c r="AA92" s="40">
        <f t="shared" si="75"/>
        <v>17349.132145336727</v>
      </c>
      <c r="AB92" s="41">
        <f t="shared" si="76"/>
        <v>0</v>
      </c>
      <c r="AC92" s="41">
        <f t="shared" si="77"/>
        <v>5192.727272727273</v>
      </c>
      <c r="AD92" s="42">
        <f t="shared" si="78"/>
        <v>1706.7692307692309</v>
      </c>
      <c r="AE92" s="40">
        <f t="shared" si="71"/>
        <v>17349.132145336727</v>
      </c>
      <c r="AF92" s="41">
        <f t="shared" si="72"/>
        <v>1344.7643571614881</v>
      </c>
      <c r="AG92" s="41">
        <f t="shared" si="73"/>
        <v>5192.727272727273</v>
      </c>
      <c r="AH92" s="42">
        <f t="shared" si="74"/>
        <v>1706.7692307692309</v>
      </c>
      <c r="AI92" s="25">
        <f t="shared" si="52"/>
        <v>0</v>
      </c>
      <c r="AJ92" s="26">
        <f t="shared" si="53"/>
        <v>0</v>
      </c>
      <c r="AK92" s="26">
        <f t="shared" si="54"/>
        <v>1</v>
      </c>
      <c r="AL92" s="27">
        <f t="shared" si="55"/>
        <v>1</v>
      </c>
      <c r="AM92" s="13"/>
      <c r="AN92" s="13"/>
    </row>
    <row r="93" spans="1:40">
      <c r="A93" s="7" t="s">
        <v>36</v>
      </c>
      <c r="B93" s="7" t="s">
        <v>34</v>
      </c>
      <c r="C93" s="92">
        <v>50386</v>
      </c>
      <c r="D93" s="92">
        <v>25487</v>
      </c>
      <c r="E93" s="92">
        <v>18049</v>
      </c>
      <c r="F93" s="93">
        <v>877</v>
      </c>
      <c r="G93" s="92">
        <v>2969</v>
      </c>
      <c r="I93" s="34">
        <f t="shared" si="79"/>
        <v>0.50583495415393165</v>
      </c>
      <c r="J93" s="35">
        <f t="shared" si="80"/>
        <v>0.35821458341602824</v>
      </c>
      <c r="K93" s="35">
        <f t="shared" si="81"/>
        <v>1.740562854761243E-2</v>
      </c>
      <c r="L93" s="36">
        <f t="shared" si="82"/>
        <v>5.892509824157504E-2</v>
      </c>
      <c r="N93" s="34">
        <f t="shared" si="66"/>
        <v>0.4858169543482565</v>
      </c>
      <c r="O93" s="35">
        <f t="shared" si="67"/>
        <v>0.32812899028115838</v>
      </c>
      <c r="P93" s="35">
        <f t="shared" si="68"/>
        <v>0.11076309075753364</v>
      </c>
      <c r="Q93" s="36">
        <f t="shared" si="69"/>
        <v>5.4392398376838499E-2</v>
      </c>
      <c r="S93" s="34">
        <f t="shared" si="60"/>
        <v>0.4858169543482565</v>
      </c>
      <c r="T93" s="36">
        <f t="shared" si="61"/>
        <v>0.32812899028115838</v>
      </c>
      <c r="V93" s="25">
        <f t="shared" si="62"/>
        <v>1</v>
      </c>
      <c r="W93" s="26">
        <f t="shared" si="63"/>
        <v>0</v>
      </c>
      <c r="X93" s="26">
        <f t="shared" si="64"/>
        <v>0</v>
      </c>
      <c r="Y93" s="27">
        <f t="shared" si="65"/>
        <v>0</v>
      </c>
      <c r="AA93" s="40">
        <f t="shared" si="75"/>
        <v>0</v>
      </c>
      <c r="AB93" s="41">
        <f t="shared" si="76"/>
        <v>16533.107304306446</v>
      </c>
      <c r="AC93" s="41">
        <f t="shared" si="77"/>
        <v>5580.9090909090901</v>
      </c>
      <c r="AD93" s="42">
        <f t="shared" si="78"/>
        <v>2740.6153846153848</v>
      </c>
      <c r="AE93" s="40">
        <f t="shared" si="71"/>
        <v>7944.2657574848054</v>
      </c>
      <c r="AF93" s="41">
        <f t="shared" si="72"/>
        <v>16533.107304306446</v>
      </c>
      <c r="AG93" s="41">
        <f t="shared" si="73"/>
        <v>5580.9090909090901</v>
      </c>
      <c r="AH93" s="42">
        <f t="shared" si="74"/>
        <v>2740.6153846153848</v>
      </c>
      <c r="AI93" s="25">
        <f t="shared" si="52"/>
        <v>0</v>
      </c>
      <c r="AJ93" s="26">
        <f t="shared" si="53"/>
        <v>0</v>
      </c>
      <c r="AK93" s="26">
        <f t="shared" si="54"/>
        <v>1</v>
      </c>
      <c r="AL93" s="27">
        <f t="shared" si="55"/>
        <v>1</v>
      </c>
      <c r="AM93" s="13"/>
      <c r="AN93" s="13"/>
    </row>
    <row r="94" spans="1:40">
      <c r="A94" s="7" t="s">
        <v>35</v>
      </c>
      <c r="B94" s="7" t="s">
        <v>34</v>
      </c>
      <c r="C94" s="92">
        <v>47362</v>
      </c>
      <c r="D94" s="92">
        <v>24015</v>
      </c>
      <c r="E94" s="92">
        <v>18225</v>
      </c>
      <c r="F94" s="93">
        <v>746</v>
      </c>
      <c r="G94" s="92">
        <v>1622</v>
      </c>
      <c r="I94" s="34">
        <f t="shared" si="79"/>
        <v>0.50705206705797901</v>
      </c>
      <c r="J94" s="35">
        <f t="shared" si="80"/>
        <v>0.38480216207085849</v>
      </c>
      <c r="K94" s="35">
        <f t="shared" si="81"/>
        <v>1.5751024027701534E-2</v>
      </c>
      <c r="L94" s="36">
        <f t="shared" si="82"/>
        <v>3.4246864574975722E-2</v>
      </c>
      <c r="N94" s="34">
        <f t="shared" si="66"/>
        <v>0.48698590101611039</v>
      </c>
      <c r="O94" s="35">
        <f t="shared" si="67"/>
        <v>0.35248354127356774</v>
      </c>
      <c r="P94" s="35">
        <f t="shared" si="68"/>
        <v>0.10023378926719158</v>
      </c>
      <c r="Q94" s="36">
        <f t="shared" si="69"/>
        <v>3.161249037690067E-2</v>
      </c>
      <c r="S94" s="34">
        <f t="shared" si="60"/>
        <v>0.48698590101611039</v>
      </c>
      <c r="T94" s="36">
        <f t="shared" si="61"/>
        <v>0.35248354127356774</v>
      </c>
      <c r="V94" s="25">
        <f t="shared" si="62"/>
        <v>1</v>
      </c>
      <c r="W94" s="26">
        <f t="shared" si="63"/>
        <v>0</v>
      </c>
      <c r="X94" s="26">
        <f t="shared" si="64"/>
        <v>0</v>
      </c>
      <c r="Y94" s="27">
        <f t="shared" si="65"/>
        <v>0</v>
      </c>
      <c r="AA94" s="40">
        <f t="shared" si="75"/>
        <v>0</v>
      </c>
      <c r="AB94" s="41">
        <f t="shared" si="76"/>
        <v>16694.325481798714</v>
      </c>
      <c r="AC94" s="41">
        <f t="shared" si="77"/>
        <v>4747.2727272727279</v>
      </c>
      <c r="AD94" s="42">
        <f t="shared" si="78"/>
        <v>1497.2307692307695</v>
      </c>
      <c r="AE94" s="40">
        <f t="shared" si="71"/>
        <v>6369.300762126305</v>
      </c>
      <c r="AF94" s="41">
        <f t="shared" si="72"/>
        <v>16694.325481798714</v>
      </c>
      <c r="AG94" s="41">
        <f t="shared" si="73"/>
        <v>4747.2727272727279</v>
      </c>
      <c r="AH94" s="42">
        <f t="shared" si="74"/>
        <v>1497.2307692307695</v>
      </c>
      <c r="AI94" s="25">
        <f t="shared" si="52"/>
        <v>0</v>
      </c>
      <c r="AJ94" s="26">
        <f t="shared" si="53"/>
        <v>0</v>
      </c>
      <c r="AK94" s="26">
        <f t="shared" si="54"/>
        <v>1</v>
      </c>
      <c r="AL94" s="27">
        <f t="shared" si="55"/>
        <v>1</v>
      </c>
      <c r="AM94" s="13"/>
      <c r="AN94" s="13"/>
    </row>
    <row r="95" spans="1:40">
      <c r="A95" s="7" t="s">
        <v>33</v>
      </c>
      <c r="B95" s="7" t="s">
        <v>32</v>
      </c>
      <c r="C95" s="92">
        <v>47882</v>
      </c>
      <c r="D95" s="92">
        <v>21841</v>
      </c>
      <c r="E95" s="92">
        <v>21270</v>
      </c>
      <c r="F95" s="92">
        <v>904</v>
      </c>
      <c r="G95" s="92">
        <v>1679</v>
      </c>
      <c r="I95" s="34">
        <f t="shared" si="79"/>
        <v>0.45614218286621278</v>
      </c>
      <c r="J95" s="35">
        <f t="shared" si="80"/>
        <v>0.44421703354078779</v>
      </c>
      <c r="K95" s="35">
        <f t="shared" si="81"/>
        <v>1.887974604235412E-2</v>
      </c>
      <c r="L95" s="36">
        <f t="shared" si="82"/>
        <v>3.5065369032204169E-2</v>
      </c>
      <c r="N95" s="34">
        <f t="shared" si="66"/>
        <v>0.43809073337069732</v>
      </c>
      <c r="O95" s="35">
        <f t="shared" si="67"/>
        <v>0.40690829862765476</v>
      </c>
      <c r="P95" s="35">
        <f t="shared" si="68"/>
        <v>0.1201438384513444</v>
      </c>
      <c r="Q95" s="36">
        <f t="shared" si="69"/>
        <v>3.2368032952803848E-2</v>
      </c>
      <c r="S95" s="34">
        <f t="shared" si="60"/>
        <v>0.43809073337069732</v>
      </c>
      <c r="T95" s="36">
        <f t="shared" si="61"/>
        <v>0.40690829862765476</v>
      </c>
      <c r="V95" s="25">
        <f t="shared" si="62"/>
        <v>1</v>
      </c>
      <c r="W95" s="26">
        <f t="shared" si="63"/>
        <v>0</v>
      </c>
      <c r="X95" s="26">
        <f t="shared" si="64"/>
        <v>0</v>
      </c>
      <c r="Y95" s="27">
        <f t="shared" si="65"/>
        <v>0</v>
      </c>
      <c r="AA95" s="40">
        <f t="shared" si="75"/>
        <v>0</v>
      </c>
      <c r="AB95" s="41">
        <f t="shared" si="76"/>
        <v>19483.583154889366</v>
      </c>
      <c r="AC95" s="41">
        <f t="shared" si="77"/>
        <v>5752.7272727272721</v>
      </c>
      <c r="AD95" s="42">
        <f t="shared" si="78"/>
        <v>1549.8461538461538</v>
      </c>
      <c r="AE95" s="40">
        <f t="shared" si="71"/>
        <v>1492.0773403663636</v>
      </c>
      <c r="AF95" s="41">
        <f t="shared" si="72"/>
        <v>19483.583154889366</v>
      </c>
      <c r="AG95" s="41">
        <f t="shared" si="73"/>
        <v>5752.7272727272721</v>
      </c>
      <c r="AH95" s="42">
        <f t="shared" si="74"/>
        <v>1549.8461538461538</v>
      </c>
      <c r="AI95" s="25">
        <f t="shared" si="52"/>
        <v>0</v>
      </c>
      <c r="AJ95" s="26">
        <f t="shared" si="53"/>
        <v>0</v>
      </c>
      <c r="AK95" s="26">
        <f t="shared" si="54"/>
        <v>1</v>
      </c>
      <c r="AL95" s="27">
        <f t="shared" si="55"/>
        <v>1</v>
      </c>
      <c r="AM95" s="13"/>
      <c r="AN95" s="13"/>
    </row>
    <row r="96" spans="1:40">
      <c r="A96" s="7" t="s">
        <v>31</v>
      </c>
      <c r="B96" s="7" t="s">
        <v>30</v>
      </c>
      <c r="C96" s="92">
        <v>47487</v>
      </c>
      <c r="D96" s="92">
        <v>18355</v>
      </c>
      <c r="E96" s="92">
        <v>24574</v>
      </c>
      <c r="F96" s="92">
        <v>897</v>
      </c>
      <c r="G96" s="92">
        <v>1603</v>
      </c>
      <c r="I96" s="34">
        <f t="shared" si="79"/>
        <v>0.3865268389243372</v>
      </c>
      <c r="J96" s="35">
        <f t="shared" si="80"/>
        <v>0.51748899698864947</v>
      </c>
      <c r="K96" s="35">
        <f t="shared" si="81"/>
        <v>1.8889380251437236E-2</v>
      </c>
      <c r="L96" s="36">
        <f t="shared" si="82"/>
        <v>3.3756607071409019E-2</v>
      </c>
      <c r="N96" s="34">
        <f t="shared" si="66"/>
        <v>0.37123035906873397</v>
      </c>
      <c r="O96" s="35">
        <f t="shared" si="67"/>
        <v>0.47402632367506553</v>
      </c>
      <c r="P96" s="35">
        <f t="shared" si="68"/>
        <v>0.12020514705460059</v>
      </c>
      <c r="Q96" s="36">
        <f t="shared" si="69"/>
        <v>3.1159944988992942E-2</v>
      </c>
      <c r="S96" s="34">
        <f t="shared" si="60"/>
        <v>0.47402632367506553</v>
      </c>
      <c r="T96" s="36">
        <f t="shared" si="61"/>
        <v>0.37123035906873397</v>
      </c>
      <c r="V96" s="25">
        <f t="shared" si="62"/>
        <v>0</v>
      </c>
      <c r="W96" s="26">
        <f t="shared" si="63"/>
        <v>1</v>
      </c>
      <c r="X96" s="26">
        <f t="shared" si="64"/>
        <v>0</v>
      </c>
      <c r="Y96" s="27">
        <f t="shared" si="65"/>
        <v>0</v>
      </c>
      <c r="AA96" s="40">
        <f t="shared" si="75"/>
        <v>17628.616061096971</v>
      </c>
      <c r="AB96" s="41">
        <f t="shared" si="76"/>
        <v>0</v>
      </c>
      <c r="AC96" s="41">
        <f t="shared" si="77"/>
        <v>5708.181818181818</v>
      </c>
      <c r="AD96" s="42">
        <f t="shared" si="78"/>
        <v>1479.6923076923078</v>
      </c>
      <c r="AE96" s="40">
        <f t="shared" si="71"/>
        <v>17628.616061096971</v>
      </c>
      <c r="AF96" s="41">
        <f t="shared" si="72"/>
        <v>4880.4719712608667</v>
      </c>
      <c r="AG96" s="41">
        <f t="shared" si="73"/>
        <v>5708.181818181818</v>
      </c>
      <c r="AH96" s="42">
        <f t="shared" si="74"/>
        <v>1479.6923076923078</v>
      </c>
      <c r="AI96" s="25">
        <f t="shared" si="52"/>
        <v>0</v>
      </c>
      <c r="AJ96" s="26">
        <f t="shared" si="53"/>
        <v>0</v>
      </c>
      <c r="AK96" s="26">
        <f t="shared" si="54"/>
        <v>1</v>
      </c>
      <c r="AL96" s="27">
        <f t="shared" si="55"/>
        <v>1</v>
      </c>
      <c r="AM96" s="13"/>
      <c r="AN96" s="13"/>
    </row>
    <row r="97" spans="1:40">
      <c r="A97" s="7" t="s">
        <v>29</v>
      </c>
      <c r="B97" s="7" t="s">
        <v>28</v>
      </c>
      <c r="C97" s="92">
        <v>47247</v>
      </c>
      <c r="D97" s="92">
        <v>20262</v>
      </c>
      <c r="E97" s="92">
        <v>23426</v>
      </c>
      <c r="F97" s="92">
        <v>689</v>
      </c>
      <c r="G97" s="92">
        <v>838</v>
      </c>
      <c r="I97" s="34">
        <f t="shared" si="79"/>
        <v>0.42885262556352782</v>
      </c>
      <c r="J97" s="35">
        <f t="shared" si="80"/>
        <v>0.49581984041314792</v>
      </c>
      <c r="K97" s="35">
        <f t="shared" si="81"/>
        <v>1.4582936482739645E-2</v>
      </c>
      <c r="L97" s="36">
        <f t="shared" si="82"/>
        <v>1.7736575867250831E-2</v>
      </c>
      <c r="N97" s="34">
        <f t="shared" si="66"/>
        <v>0.41188113772012047</v>
      </c>
      <c r="O97" s="35">
        <f t="shared" si="67"/>
        <v>0.45417710815860562</v>
      </c>
      <c r="P97" s="35">
        <f t="shared" si="68"/>
        <v>9.2800504890161367E-2</v>
      </c>
      <c r="Q97" s="36">
        <f t="shared" si="69"/>
        <v>1.6372223877462306E-2</v>
      </c>
      <c r="S97" s="34">
        <f t="shared" si="60"/>
        <v>0.45417710815860562</v>
      </c>
      <c r="T97" s="36">
        <f t="shared" si="61"/>
        <v>0.41188113772012047</v>
      </c>
      <c r="V97" s="25">
        <f t="shared" si="62"/>
        <v>0</v>
      </c>
      <c r="W97" s="26">
        <f t="shared" si="63"/>
        <v>1</v>
      </c>
      <c r="X97" s="26">
        <f t="shared" si="64"/>
        <v>0</v>
      </c>
      <c r="Y97" s="27">
        <f t="shared" si="65"/>
        <v>0</v>
      </c>
      <c r="AA97" s="40">
        <f t="shared" si="75"/>
        <v>19460.148113862531</v>
      </c>
      <c r="AB97" s="41">
        <f t="shared" si="76"/>
        <v>0</v>
      </c>
      <c r="AC97" s="41">
        <f t="shared" si="77"/>
        <v>4384.545454545454</v>
      </c>
      <c r="AD97" s="42">
        <f t="shared" si="78"/>
        <v>773.53846153846155</v>
      </c>
      <c r="AE97" s="40">
        <f t="shared" si="71"/>
        <v>19460.148113862531</v>
      </c>
      <c r="AF97" s="41">
        <f t="shared" si="72"/>
        <v>1997.357715307108</v>
      </c>
      <c r="AG97" s="41">
        <f t="shared" si="73"/>
        <v>4384.545454545454</v>
      </c>
      <c r="AH97" s="42">
        <f t="shared" si="74"/>
        <v>773.53846153846155</v>
      </c>
      <c r="AI97" s="25">
        <f t="shared" si="52"/>
        <v>0</v>
      </c>
      <c r="AJ97" s="26">
        <f t="shared" si="53"/>
        <v>0</v>
      </c>
      <c r="AK97" s="26">
        <f t="shared" si="54"/>
        <v>1</v>
      </c>
      <c r="AL97" s="27">
        <f t="shared" si="55"/>
        <v>1</v>
      </c>
      <c r="AM97" s="13"/>
      <c r="AN97" s="13"/>
    </row>
    <row r="98" spans="1:40">
      <c r="A98" s="7" t="s">
        <v>27</v>
      </c>
      <c r="B98" s="7" t="s">
        <v>26</v>
      </c>
      <c r="C98" s="92">
        <v>46775</v>
      </c>
      <c r="D98" s="92">
        <v>20595</v>
      </c>
      <c r="E98" s="92">
        <v>22097</v>
      </c>
      <c r="F98" s="92">
        <v>622</v>
      </c>
      <c r="G98" s="92">
        <v>744</v>
      </c>
      <c r="I98" s="34">
        <f t="shared" si="79"/>
        <v>0.44029930518439336</v>
      </c>
      <c r="J98" s="35">
        <f t="shared" si="80"/>
        <v>0.47241047568145378</v>
      </c>
      <c r="K98" s="35">
        <f t="shared" si="81"/>
        <v>1.3297701763762694E-2</v>
      </c>
      <c r="L98" s="36">
        <f t="shared" si="82"/>
        <v>1.5905932656333513E-2</v>
      </c>
      <c r="N98" s="34">
        <f t="shared" si="66"/>
        <v>0.42287482446545532</v>
      </c>
      <c r="O98" s="35">
        <f t="shared" si="67"/>
        <v>0.43273384044101765</v>
      </c>
      <c r="P98" s="35">
        <f t="shared" si="68"/>
        <v>8.4621738496671692E-2</v>
      </c>
      <c r="Q98" s="36">
        <f t="shared" si="69"/>
        <v>1.468239937507709E-2</v>
      </c>
      <c r="S98" s="34">
        <f t="shared" si="60"/>
        <v>0.43273384044101765</v>
      </c>
      <c r="T98" s="36">
        <f t="shared" si="61"/>
        <v>0.42287482446545532</v>
      </c>
      <c r="V98" s="25">
        <f t="shared" si="62"/>
        <v>0</v>
      </c>
      <c r="W98" s="26">
        <f t="shared" si="63"/>
        <v>1</v>
      </c>
      <c r="X98" s="26">
        <f t="shared" si="64"/>
        <v>0</v>
      </c>
      <c r="Y98" s="27">
        <f t="shared" si="65"/>
        <v>0</v>
      </c>
      <c r="AA98" s="40">
        <f t="shared" si="75"/>
        <v>19779.969914371672</v>
      </c>
      <c r="AB98" s="41">
        <f t="shared" si="76"/>
        <v>0</v>
      </c>
      <c r="AC98" s="41">
        <f t="shared" si="77"/>
        <v>3958.1818181818185</v>
      </c>
      <c r="AD98" s="42">
        <f t="shared" si="78"/>
        <v>686.76923076923083</v>
      </c>
      <c r="AE98" s="40">
        <f t="shared" si="71"/>
        <v>19779.969914371672</v>
      </c>
      <c r="AF98" s="41">
        <f t="shared" si="72"/>
        <v>460.15547225692774</v>
      </c>
      <c r="AG98" s="41">
        <f t="shared" si="73"/>
        <v>3958.1818181818185</v>
      </c>
      <c r="AH98" s="42">
        <f t="shared" si="74"/>
        <v>686.76923076923083</v>
      </c>
      <c r="AI98" s="25">
        <f t="shared" si="52"/>
        <v>0</v>
      </c>
      <c r="AJ98" s="26">
        <f t="shared" si="53"/>
        <v>0</v>
      </c>
      <c r="AK98" s="26">
        <f t="shared" si="54"/>
        <v>1</v>
      </c>
      <c r="AL98" s="27">
        <f t="shared" si="55"/>
        <v>1</v>
      </c>
      <c r="AM98" s="13"/>
      <c r="AN98" s="13"/>
    </row>
    <row r="99" spans="1:40">
      <c r="A99" s="7" t="s">
        <v>25</v>
      </c>
      <c r="B99" s="7" t="s">
        <v>24</v>
      </c>
      <c r="C99" s="92">
        <v>43397</v>
      </c>
      <c r="D99" s="92">
        <v>17921</v>
      </c>
      <c r="E99" s="92">
        <v>19450</v>
      </c>
      <c r="F99" s="92">
        <v>864</v>
      </c>
      <c r="G99" s="92">
        <v>2490</v>
      </c>
      <c r="I99" s="34">
        <f t="shared" si="79"/>
        <v>0.41295481254464594</v>
      </c>
      <c r="J99" s="35">
        <f t="shared" si="80"/>
        <v>0.44818766274166416</v>
      </c>
      <c r="K99" s="35">
        <f t="shared" si="81"/>
        <v>1.9909210314077011E-2</v>
      </c>
      <c r="L99" s="36">
        <f t="shared" si="82"/>
        <v>5.7377238057930269E-2</v>
      </c>
      <c r="N99" s="34">
        <f t="shared" si="66"/>
        <v>0.39661246749832924</v>
      </c>
      <c r="O99" s="35">
        <f t="shared" si="67"/>
        <v>0.41054544410073923</v>
      </c>
      <c r="P99" s="35">
        <f t="shared" si="68"/>
        <v>0.1266949747259446</v>
      </c>
      <c r="Q99" s="36">
        <f t="shared" si="69"/>
        <v>5.2963604361166407E-2</v>
      </c>
      <c r="S99" s="34">
        <f t="shared" si="60"/>
        <v>0.41054544410073923</v>
      </c>
      <c r="T99" s="36">
        <f t="shared" si="61"/>
        <v>0.39661246749832924</v>
      </c>
      <c r="V99" s="25">
        <f t="shared" si="62"/>
        <v>0</v>
      </c>
      <c r="W99" s="26">
        <f t="shared" si="63"/>
        <v>1</v>
      </c>
      <c r="X99" s="26">
        <f t="shared" si="64"/>
        <v>0</v>
      </c>
      <c r="Y99" s="27">
        <f t="shared" si="65"/>
        <v>0</v>
      </c>
      <c r="AA99" s="40">
        <f t="shared" si="75"/>
        <v>17211.791252024996</v>
      </c>
      <c r="AB99" s="41">
        <f t="shared" si="76"/>
        <v>0</v>
      </c>
      <c r="AC99" s="41">
        <f t="shared" si="77"/>
        <v>5498.181818181818</v>
      </c>
      <c r="AD99" s="42">
        <f t="shared" si="78"/>
        <v>2298.4615384615386</v>
      </c>
      <c r="AE99" s="40">
        <f t="shared" si="71"/>
        <v>17211.791252024996</v>
      </c>
      <c r="AF99" s="41">
        <f t="shared" si="72"/>
        <v>603.64938561478664</v>
      </c>
      <c r="AG99" s="41">
        <f t="shared" si="73"/>
        <v>5498.181818181818</v>
      </c>
      <c r="AH99" s="42">
        <f t="shared" si="74"/>
        <v>2298.4615384615386</v>
      </c>
      <c r="AI99" s="25">
        <f t="shared" si="52"/>
        <v>0</v>
      </c>
      <c r="AJ99" s="26">
        <f t="shared" si="53"/>
        <v>0</v>
      </c>
      <c r="AK99" s="26">
        <f t="shared" si="54"/>
        <v>1</v>
      </c>
      <c r="AL99" s="27">
        <f t="shared" si="55"/>
        <v>1</v>
      </c>
      <c r="AM99" s="13"/>
      <c r="AN99" s="13"/>
    </row>
    <row r="100" spans="1:40">
      <c r="A100" s="7" t="s">
        <v>23</v>
      </c>
      <c r="B100" s="7" t="s">
        <v>22</v>
      </c>
      <c r="C100" s="92">
        <v>44399</v>
      </c>
      <c r="D100" s="92">
        <v>18621</v>
      </c>
      <c r="E100" s="92">
        <v>20672</v>
      </c>
      <c r="F100" s="92">
        <v>676</v>
      </c>
      <c r="G100" s="92">
        <v>1692</v>
      </c>
      <c r="I100" s="34">
        <f t="shared" si="79"/>
        <v>0.41940133786797001</v>
      </c>
      <c r="J100" s="35">
        <f t="shared" si="80"/>
        <v>0.46559607198360325</v>
      </c>
      <c r="K100" s="35">
        <f t="shared" si="81"/>
        <v>1.5225568143426654E-2</v>
      </c>
      <c r="L100" s="36">
        <f t="shared" si="82"/>
        <v>3.8108966418162568E-2</v>
      </c>
      <c r="N100" s="34">
        <f t="shared" si="66"/>
        <v>0.40280387691554631</v>
      </c>
      <c r="O100" s="35">
        <f t="shared" si="67"/>
        <v>0.42649176234519925</v>
      </c>
      <c r="P100" s="35">
        <f t="shared" si="68"/>
        <v>9.6889979094533243E-2</v>
      </c>
      <c r="Q100" s="36">
        <f t="shared" si="69"/>
        <v>3.5177507462919297E-2</v>
      </c>
      <c r="S100" s="34">
        <f t="shared" si="60"/>
        <v>0.42649176234519925</v>
      </c>
      <c r="T100" s="36">
        <f t="shared" si="61"/>
        <v>0.40280387691554631</v>
      </c>
      <c r="V100" s="25">
        <f t="shared" si="62"/>
        <v>0</v>
      </c>
      <c r="W100" s="26">
        <f t="shared" si="63"/>
        <v>1</v>
      </c>
      <c r="X100" s="26">
        <f t="shared" si="64"/>
        <v>0</v>
      </c>
      <c r="Y100" s="27">
        <f t="shared" si="65"/>
        <v>0</v>
      </c>
      <c r="AA100" s="40">
        <f t="shared" si="75"/>
        <v>17884.089331173342</v>
      </c>
      <c r="AB100" s="41">
        <f t="shared" si="76"/>
        <v>0</v>
      </c>
      <c r="AC100" s="41">
        <f t="shared" si="77"/>
        <v>4301.8181818181811</v>
      </c>
      <c r="AD100" s="42">
        <f t="shared" si="78"/>
        <v>1561.8461538461538</v>
      </c>
      <c r="AE100" s="40">
        <f t="shared" si="71"/>
        <v>17884.089331173342</v>
      </c>
      <c r="AF100" s="41">
        <f t="shared" si="72"/>
        <v>1050.718425191161</v>
      </c>
      <c r="AG100" s="41">
        <f t="shared" si="73"/>
        <v>4301.8181818181811</v>
      </c>
      <c r="AH100" s="42">
        <f t="shared" si="74"/>
        <v>1561.8461538461538</v>
      </c>
      <c r="AI100" s="25">
        <f t="shared" si="52"/>
        <v>0</v>
      </c>
      <c r="AJ100" s="26">
        <f t="shared" si="53"/>
        <v>0</v>
      </c>
      <c r="AK100" s="26">
        <f t="shared" si="54"/>
        <v>1</v>
      </c>
      <c r="AL100" s="27">
        <f t="shared" si="55"/>
        <v>1</v>
      </c>
      <c r="AM100" s="13"/>
      <c r="AN100" s="13"/>
    </row>
    <row r="101" spans="1:40">
      <c r="A101" s="7" t="s">
        <v>21</v>
      </c>
      <c r="B101" s="7" t="s">
        <v>20</v>
      </c>
      <c r="C101" s="92">
        <v>42164</v>
      </c>
      <c r="D101" s="92">
        <v>16101</v>
      </c>
      <c r="E101" s="92">
        <v>20470</v>
      </c>
      <c r="F101" s="92">
        <v>843</v>
      </c>
      <c r="G101" s="92">
        <v>1784</v>
      </c>
      <c r="I101" s="34">
        <f t="shared" si="79"/>
        <v>0.38186604686462383</v>
      </c>
      <c r="J101" s="35">
        <f t="shared" si="80"/>
        <v>0.4854852480789299</v>
      </c>
      <c r="K101" s="35">
        <f t="shared" si="81"/>
        <v>1.9993359263826962E-2</v>
      </c>
      <c r="L101" s="36">
        <f t="shared" si="82"/>
        <v>4.2310976188217435E-2</v>
      </c>
      <c r="N101" s="34">
        <f t="shared" si="66"/>
        <v>0.36675401399865515</v>
      </c>
      <c r="O101" s="35">
        <f t="shared" si="67"/>
        <v>0.44471049371969551</v>
      </c>
      <c r="P101" s="35">
        <f t="shared" si="68"/>
        <v>0.12723046804253521</v>
      </c>
      <c r="Q101" s="36">
        <f t="shared" si="69"/>
        <v>3.9056285712200711E-2</v>
      </c>
      <c r="S101" s="34">
        <f t="shared" si="60"/>
        <v>0.44471049371969551</v>
      </c>
      <c r="T101" s="36">
        <f t="shared" si="61"/>
        <v>0.36675401399865515</v>
      </c>
      <c r="V101" s="25">
        <f t="shared" si="62"/>
        <v>0</v>
      </c>
      <c r="W101" s="26">
        <f t="shared" si="63"/>
        <v>1</v>
      </c>
      <c r="X101" s="26">
        <f t="shared" si="64"/>
        <v>0</v>
      </c>
      <c r="Y101" s="27">
        <f t="shared" si="65"/>
        <v>0</v>
      </c>
      <c r="AA101" s="40">
        <f t="shared" si="75"/>
        <v>15463.816246239296</v>
      </c>
      <c r="AB101" s="41">
        <f t="shared" si="76"/>
        <v>0</v>
      </c>
      <c r="AC101" s="41">
        <f t="shared" si="77"/>
        <v>5364.545454545455</v>
      </c>
      <c r="AD101" s="42">
        <f t="shared" si="78"/>
        <v>1646.7692307692307</v>
      </c>
      <c r="AE101" s="40">
        <f t="shared" si="71"/>
        <v>15463.816246239296</v>
      </c>
      <c r="AF101" s="41">
        <f t="shared" si="72"/>
        <v>3285.9570109579458</v>
      </c>
      <c r="AG101" s="41">
        <f t="shared" si="73"/>
        <v>5364.545454545455</v>
      </c>
      <c r="AH101" s="42">
        <f t="shared" si="74"/>
        <v>1646.7692307692307</v>
      </c>
      <c r="AI101" s="25">
        <f t="shared" si="52"/>
        <v>0</v>
      </c>
      <c r="AJ101" s="26">
        <f t="shared" si="53"/>
        <v>0</v>
      </c>
      <c r="AK101" s="26">
        <f t="shared" si="54"/>
        <v>1</v>
      </c>
      <c r="AL101" s="27">
        <f t="shared" si="55"/>
        <v>1</v>
      </c>
      <c r="AM101" s="13"/>
      <c r="AN101" s="13"/>
    </row>
    <row r="102" spans="1:40">
      <c r="A102" s="7" t="s">
        <v>19</v>
      </c>
      <c r="B102" s="7" t="s">
        <v>18</v>
      </c>
      <c r="C102" s="92">
        <v>51049</v>
      </c>
      <c r="D102" s="92">
        <v>19946</v>
      </c>
      <c r="E102" s="92">
        <v>22357</v>
      </c>
      <c r="F102" s="92">
        <v>745</v>
      </c>
      <c r="G102" s="92">
        <v>4525</v>
      </c>
      <c r="I102" s="34">
        <f t="shared" si="79"/>
        <v>0.39072263903308585</v>
      </c>
      <c r="J102" s="35">
        <f t="shared" si="80"/>
        <v>0.43795177182706813</v>
      </c>
      <c r="K102" s="35">
        <f t="shared" si="81"/>
        <v>1.4593821622362828E-2</v>
      </c>
      <c r="L102" s="36">
        <f t="shared" si="82"/>
        <v>8.8640325961331271E-2</v>
      </c>
      <c r="N102" s="34">
        <f t="shared" si="66"/>
        <v>0.37526011385959412</v>
      </c>
      <c r="O102" s="35">
        <f t="shared" si="67"/>
        <v>0.40116924138334814</v>
      </c>
      <c r="P102" s="35">
        <f t="shared" si="68"/>
        <v>9.2869773960490717E-2</v>
      </c>
      <c r="Q102" s="36">
        <f t="shared" si="69"/>
        <v>8.1821839348921177E-2</v>
      </c>
      <c r="S102" s="34">
        <f t="shared" si="60"/>
        <v>0.40116924138334814</v>
      </c>
      <c r="T102" s="36">
        <f t="shared" si="61"/>
        <v>0.37526011385959412</v>
      </c>
      <c r="V102" s="25">
        <f t="shared" si="62"/>
        <v>0</v>
      </c>
      <c r="W102" s="26">
        <f t="shared" si="63"/>
        <v>1</v>
      </c>
      <c r="X102" s="26">
        <f t="shared" si="64"/>
        <v>0</v>
      </c>
      <c r="Y102" s="27">
        <f t="shared" si="65"/>
        <v>0</v>
      </c>
      <c r="AA102" s="40">
        <f t="shared" si="75"/>
        <v>19156.653552418422</v>
      </c>
      <c r="AB102" s="41">
        <f t="shared" si="76"/>
        <v>0</v>
      </c>
      <c r="AC102" s="41">
        <f t="shared" si="77"/>
        <v>4740.909090909091</v>
      </c>
      <c r="AD102" s="42">
        <f t="shared" si="78"/>
        <v>4176.9230769230771</v>
      </c>
      <c r="AE102" s="40">
        <f t="shared" ref="AE102:AE111" si="83">AA102+(V102*($S102-$T102)*$C102)-V102</f>
        <v>19156.653552418422</v>
      </c>
      <c r="AF102" s="41">
        <f t="shared" ref="AF102:AF111" si="84">AB102+(W102*($S102-$T102)*$C102)-W102</f>
        <v>1321.6350509601189</v>
      </c>
      <c r="AG102" s="41">
        <f t="shared" ref="AG102:AG111" si="85">AC102+(X102*($S102-$T102)*$C102)-X102</f>
        <v>4740.909090909091</v>
      </c>
      <c r="AH102" s="42">
        <f t="shared" ref="AH102:AH111" si="86">AD102+(Y102*($S102-$T102)*$C102)-Y102</f>
        <v>4176.9230769230771</v>
      </c>
      <c r="AI102" s="25">
        <f t="shared" si="52"/>
        <v>0</v>
      </c>
      <c r="AJ102" s="26">
        <f t="shared" si="53"/>
        <v>0</v>
      </c>
      <c r="AK102" s="26">
        <f t="shared" si="54"/>
        <v>1</v>
      </c>
      <c r="AL102" s="27">
        <f t="shared" si="55"/>
        <v>1</v>
      </c>
      <c r="AM102" s="13"/>
      <c r="AN102" s="13"/>
    </row>
    <row r="103" spans="1:40">
      <c r="A103" s="7" t="s">
        <v>17</v>
      </c>
      <c r="B103" s="7" t="s">
        <v>16</v>
      </c>
      <c r="C103" s="92">
        <v>49611</v>
      </c>
      <c r="D103" s="92">
        <v>17328</v>
      </c>
      <c r="E103" s="92">
        <v>26455</v>
      </c>
      <c r="F103" s="92">
        <v>819</v>
      </c>
      <c r="G103" s="92">
        <v>2218</v>
      </c>
      <c r="I103" s="34">
        <f t="shared" si="79"/>
        <v>0.34927737800084657</v>
      </c>
      <c r="J103" s="35">
        <f t="shared" si="80"/>
        <v>0.5332486746890811</v>
      </c>
      <c r="K103" s="35">
        <f t="shared" si="81"/>
        <v>1.6508435629195139E-2</v>
      </c>
      <c r="L103" s="36">
        <f t="shared" si="82"/>
        <v>4.4707826893229323E-2</v>
      </c>
      <c r="N103" s="34">
        <f t="shared" si="66"/>
        <v>0.33545501474277095</v>
      </c>
      <c r="O103" s="35">
        <f t="shared" si="67"/>
        <v>0.48846238342920822</v>
      </c>
      <c r="P103" s="35">
        <f t="shared" si="68"/>
        <v>0.10505368127669633</v>
      </c>
      <c r="Q103" s="36">
        <f t="shared" si="69"/>
        <v>4.1268763286057837E-2</v>
      </c>
      <c r="S103" s="34">
        <f t="shared" si="60"/>
        <v>0.48846238342920822</v>
      </c>
      <c r="T103" s="36">
        <f t="shared" si="61"/>
        <v>0.33545501474277095</v>
      </c>
      <c r="V103" s="25">
        <f t="shared" si="62"/>
        <v>0</v>
      </c>
      <c r="W103" s="26">
        <f t="shared" si="63"/>
        <v>1</v>
      </c>
      <c r="X103" s="26">
        <f t="shared" si="64"/>
        <v>0</v>
      </c>
      <c r="Y103" s="27">
        <f t="shared" si="65"/>
        <v>0</v>
      </c>
      <c r="AA103" s="40">
        <f t="shared" si="75"/>
        <v>16642.258736403608</v>
      </c>
      <c r="AB103" s="41">
        <f t="shared" si="76"/>
        <v>0</v>
      </c>
      <c r="AC103" s="41">
        <f t="shared" si="77"/>
        <v>5211.818181818182</v>
      </c>
      <c r="AD103" s="42">
        <f t="shared" si="78"/>
        <v>2047.3846153846152</v>
      </c>
      <c r="AE103" s="40">
        <f t="shared" si="83"/>
        <v>16642.258736403608</v>
      </c>
      <c r="AF103" s="41">
        <f t="shared" si="84"/>
        <v>7589.8485679028399</v>
      </c>
      <c r="AG103" s="41">
        <f t="shared" si="85"/>
        <v>5211.818181818182</v>
      </c>
      <c r="AH103" s="42">
        <f t="shared" si="86"/>
        <v>2047.3846153846152</v>
      </c>
      <c r="AI103" s="25">
        <f t="shared" si="52"/>
        <v>0</v>
      </c>
      <c r="AJ103" s="26">
        <f t="shared" si="53"/>
        <v>0</v>
      </c>
      <c r="AK103" s="26">
        <f t="shared" si="54"/>
        <v>1</v>
      </c>
      <c r="AL103" s="27">
        <f t="shared" si="55"/>
        <v>1</v>
      </c>
      <c r="AM103" s="13"/>
      <c r="AN103" s="13"/>
    </row>
    <row r="104" spans="1:40">
      <c r="A104" s="7" t="s">
        <v>15</v>
      </c>
      <c r="B104" s="7" t="s">
        <v>14</v>
      </c>
      <c r="C104" s="92">
        <v>47320</v>
      </c>
      <c r="D104" s="92">
        <v>15475</v>
      </c>
      <c r="E104" s="92">
        <v>26427</v>
      </c>
      <c r="F104" s="92">
        <v>1133</v>
      </c>
      <c r="G104" s="92">
        <v>1694</v>
      </c>
      <c r="I104" s="34">
        <f t="shared" si="79"/>
        <v>0.32702874049027897</v>
      </c>
      <c r="J104" s="35">
        <f t="shared" si="80"/>
        <v>0.55847421808960274</v>
      </c>
      <c r="K104" s="35">
        <f t="shared" si="81"/>
        <v>2.3943364327979711E-2</v>
      </c>
      <c r="L104" s="36">
        <f t="shared" si="82"/>
        <v>3.5798816568047336E-2</v>
      </c>
      <c r="N104" s="34">
        <f t="shared" si="66"/>
        <v>0.31408684865416747</v>
      </c>
      <c r="O104" s="35">
        <f t="shared" si="67"/>
        <v>0.51156929327741385</v>
      </c>
      <c r="P104" s="35">
        <f t="shared" si="68"/>
        <v>0.15236686390532542</v>
      </c>
      <c r="Q104" s="36">
        <f t="shared" si="69"/>
        <v>3.304506144742831E-2</v>
      </c>
      <c r="S104" s="34">
        <f t="shared" si="60"/>
        <v>0.51156929327741385</v>
      </c>
      <c r="T104" s="36">
        <f t="shared" si="61"/>
        <v>0.31408684865416747</v>
      </c>
      <c r="V104" s="25">
        <f t="shared" si="62"/>
        <v>0</v>
      </c>
      <c r="W104" s="26">
        <f t="shared" si="63"/>
        <v>1</v>
      </c>
      <c r="X104" s="26">
        <f t="shared" si="64"/>
        <v>0</v>
      </c>
      <c r="Y104" s="27">
        <f t="shared" si="65"/>
        <v>0</v>
      </c>
      <c r="AA104" s="40">
        <f t="shared" si="75"/>
        <v>14862.589678315206</v>
      </c>
      <c r="AB104" s="41">
        <f t="shared" si="76"/>
        <v>0</v>
      </c>
      <c r="AC104" s="41">
        <f t="shared" si="77"/>
        <v>7209.9999999999991</v>
      </c>
      <c r="AD104" s="42">
        <f t="shared" si="78"/>
        <v>1563.6923076923076</v>
      </c>
      <c r="AE104" s="40">
        <f t="shared" si="83"/>
        <v>14862.589678315206</v>
      </c>
      <c r="AF104" s="41">
        <f t="shared" si="84"/>
        <v>9343.8692795720181</v>
      </c>
      <c r="AG104" s="41">
        <f t="shared" si="85"/>
        <v>7209.9999999999991</v>
      </c>
      <c r="AH104" s="42">
        <f t="shared" si="86"/>
        <v>1563.6923076923076</v>
      </c>
      <c r="AI104" s="25">
        <f t="shared" si="52"/>
        <v>0</v>
      </c>
      <c r="AJ104" s="26">
        <f t="shared" si="53"/>
        <v>0</v>
      </c>
      <c r="AK104" s="26">
        <f t="shared" si="54"/>
        <v>1</v>
      </c>
      <c r="AL104" s="27">
        <f t="shared" si="55"/>
        <v>1</v>
      </c>
      <c r="AM104" s="13"/>
      <c r="AN104" s="13"/>
    </row>
    <row r="105" spans="1:40">
      <c r="A105" s="7" t="s">
        <v>13</v>
      </c>
      <c r="B105" s="7" t="s">
        <v>12</v>
      </c>
      <c r="C105" s="92">
        <v>52050</v>
      </c>
      <c r="D105" s="92">
        <v>20817</v>
      </c>
      <c r="E105" s="92">
        <v>22896</v>
      </c>
      <c r="F105" s="92">
        <v>688</v>
      </c>
      <c r="G105" s="92">
        <v>3811</v>
      </c>
      <c r="I105" s="34">
        <f t="shared" si="79"/>
        <v>0.39994236311239195</v>
      </c>
      <c r="J105" s="35">
        <f t="shared" si="80"/>
        <v>0.43988472622478386</v>
      </c>
      <c r="K105" s="35">
        <f t="shared" si="81"/>
        <v>1.3218059558117196E-2</v>
      </c>
      <c r="L105" s="36">
        <f t="shared" si="82"/>
        <v>7.3218059558117193E-2</v>
      </c>
      <c r="N105" s="34">
        <f t="shared" si="66"/>
        <v>0.38411497498644448</v>
      </c>
      <c r="O105" s="35">
        <f t="shared" si="67"/>
        <v>0.40293985152639017</v>
      </c>
      <c r="P105" s="35">
        <f t="shared" si="68"/>
        <v>8.4114924460745782E-2</v>
      </c>
      <c r="Q105" s="36">
        <f t="shared" si="69"/>
        <v>6.7585901130569725E-2</v>
      </c>
      <c r="S105" s="34">
        <f t="shared" si="60"/>
        <v>0.40293985152639017</v>
      </c>
      <c r="T105" s="36">
        <f t="shared" si="61"/>
        <v>0.38411497498644448</v>
      </c>
      <c r="V105" s="25">
        <f t="shared" si="62"/>
        <v>0</v>
      </c>
      <c r="W105" s="26">
        <f t="shared" si="63"/>
        <v>1</v>
      </c>
      <c r="X105" s="26">
        <f t="shared" si="64"/>
        <v>0</v>
      </c>
      <c r="Y105" s="27">
        <f t="shared" si="65"/>
        <v>0</v>
      </c>
      <c r="AA105" s="40">
        <f t="shared" si="75"/>
        <v>19993.184448044434</v>
      </c>
      <c r="AB105" s="41">
        <f t="shared" si="76"/>
        <v>0</v>
      </c>
      <c r="AC105" s="41">
        <f t="shared" si="77"/>
        <v>4378.181818181818</v>
      </c>
      <c r="AD105" s="42">
        <f t="shared" si="78"/>
        <v>3517.8461538461543</v>
      </c>
      <c r="AE105" s="40">
        <f t="shared" si="83"/>
        <v>19993.184448044434</v>
      </c>
      <c r="AF105" s="41">
        <f t="shared" si="84"/>
        <v>978.83482390417316</v>
      </c>
      <c r="AG105" s="41">
        <f t="shared" si="85"/>
        <v>4378.181818181818</v>
      </c>
      <c r="AH105" s="42">
        <f t="shared" si="86"/>
        <v>3517.8461538461543</v>
      </c>
      <c r="AI105" s="25">
        <f t="shared" si="52"/>
        <v>0</v>
      </c>
      <c r="AJ105" s="26">
        <f t="shared" si="53"/>
        <v>0</v>
      </c>
      <c r="AK105" s="26">
        <f t="shared" si="54"/>
        <v>1</v>
      </c>
      <c r="AL105" s="27">
        <f t="shared" si="55"/>
        <v>1</v>
      </c>
      <c r="AM105" s="13"/>
      <c r="AN105" s="13"/>
    </row>
    <row r="106" spans="1:40">
      <c r="A106" s="7" t="s">
        <v>11</v>
      </c>
      <c r="B106" s="7" t="s">
        <v>10</v>
      </c>
      <c r="C106" s="92">
        <v>50941</v>
      </c>
      <c r="D106" s="92">
        <v>21168</v>
      </c>
      <c r="E106" s="92">
        <v>22311</v>
      </c>
      <c r="F106" s="92">
        <v>986</v>
      </c>
      <c r="G106" s="92">
        <v>3388</v>
      </c>
      <c r="I106" s="34">
        <f t="shared" si="79"/>
        <v>0.41553954574900376</v>
      </c>
      <c r="J106" s="35">
        <f t="shared" si="80"/>
        <v>0.43797726781963447</v>
      </c>
      <c r="K106" s="35">
        <f t="shared" si="81"/>
        <v>1.9355725250780314E-2</v>
      </c>
      <c r="L106" s="36">
        <f t="shared" si="82"/>
        <v>6.6508313539192399E-2</v>
      </c>
      <c r="N106" s="34">
        <f t="shared" si="66"/>
        <v>0.39909491202461594</v>
      </c>
      <c r="O106" s="35">
        <f t="shared" si="67"/>
        <v>0.4011925960279783</v>
      </c>
      <c r="P106" s="35">
        <f t="shared" si="68"/>
        <v>0.12317279705042017</v>
      </c>
      <c r="Q106" s="36">
        <f t="shared" si="69"/>
        <v>6.1392289420792986E-2</v>
      </c>
      <c r="S106" s="34">
        <f t="shared" si="60"/>
        <v>0.4011925960279783</v>
      </c>
      <c r="T106" s="36">
        <f t="shared" si="61"/>
        <v>0.39909491202461594</v>
      </c>
      <c r="V106" s="25">
        <f t="shared" si="62"/>
        <v>0</v>
      </c>
      <c r="W106" s="26">
        <f t="shared" si="63"/>
        <v>1</v>
      </c>
      <c r="X106" s="26">
        <f t="shared" si="64"/>
        <v>0</v>
      </c>
      <c r="Y106" s="27">
        <f t="shared" si="65"/>
        <v>0</v>
      </c>
      <c r="AA106" s="40">
        <f t="shared" si="75"/>
        <v>20330.293913445959</v>
      </c>
      <c r="AB106" s="41">
        <f t="shared" si="76"/>
        <v>0</v>
      </c>
      <c r="AC106" s="41">
        <f t="shared" si="77"/>
        <v>6274.545454545454</v>
      </c>
      <c r="AD106" s="42">
        <f t="shared" si="78"/>
        <v>3127.3846153846157</v>
      </c>
      <c r="AE106" s="40">
        <f t="shared" si="83"/>
        <v>20330.293913445959</v>
      </c>
      <c r="AF106" s="41">
        <f t="shared" si="84"/>
        <v>105.85812081528169</v>
      </c>
      <c r="AG106" s="41">
        <f t="shared" si="85"/>
        <v>6274.545454545454</v>
      </c>
      <c r="AH106" s="42">
        <f t="shared" si="86"/>
        <v>3127.3846153846157</v>
      </c>
      <c r="AI106" s="25">
        <f t="shared" si="52"/>
        <v>0</v>
      </c>
      <c r="AJ106" s="26">
        <f t="shared" si="53"/>
        <v>0</v>
      </c>
      <c r="AK106" s="26">
        <f t="shared" si="54"/>
        <v>1</v>
      </c>
      <c r="AL106" s="27">
        <f t="shared" si="55"/>
        <v>1</v>
      </c>
      <c r="AM106" s="13"/>
      <c r="AN106" s="13"/>
    </row>
    <row r="107" spans="1:40">
      <c r="A107" s="7" t="s">
        <v>9</v>
      </c>
      <c r="B107" s="7" t="s">
        <v>8</v>
      </c>
      <c r="C107" s="92">
        <v>49446</v>
      </c>
      <c r="D107" s="92">
        <v>20045</v>
      </c>
      <c r="E107" s="92">
        <v>23309</v>
      </c>
      <c r="F107" s="92">
        <v>871</v>
      </c>
      <c r="G107" s="92">
        <v>2310</v>
      </c>
      <c r="I107" s="34">
        <f t="shared" si="79"/>
        <v>0.40539174048456905</v>
      </c>
      <c r="J107" s="35">
        <f t="shared" si="80"/>
        <v>0.47140314686728957</v>
      </c>
      <c r="K107" s="35">
        <f t="shared" si="81"/>
        <v>1.7615176151761516E-2</v>
      </c>
      <c r="L107" s="36">
        <f t="shared" si="82"/>
        <v>4.6717631355418031E-2</v>
      </c>
      <c r="N107" s="34">
        <f t="shared" si="66"/>
        <v>0.3893486977576861</v>
      </c>
      <c r="O107" s="35">
        <f t="shared" si="67"/>
        <v>0.43181111478445511</v>
      </c>
      <c r="P107" s="35">
        <f t="shared" si="68"/>
        <v>0.11209657551120965</v>
      </c>
      <c r="Q107" s="36">
        <f t="shared" si="69"/>
        <v>4.3123967405001261E-2</v>
      </c>
      <c r="S107" s="34">
        <f t="shared" si="60"/>
        <v>0.43181111478445511</v>
      </c>
      <c r="T107" s="36">
        <f t="shared" si="61"/>
        <v>0.3893486977576861</v>
      </c>
      <c r="V107" s="25">
        <f t="shared" si="62"/>
        <v>0</v>
      </c>
      <c r="W107" s="26">
        <f t="shared" si="63"/>
        <v>1</v>
      </c>
      <c r="X107" s="26">
        <f t="shared" si="64"/>
        <v>0</v>
      </c>
      <c r="Y107" s="27">
        <f t="shared" si="65"/>
        <v>0</v>
      </c>
      <c r="AA107" s="40">
        <f t="shared" si="75"/>
        <v>19251.735709326545</v>
      </c>
      <c r="AB107" s="41">
        <f t="shared" si="76"/>
        <v>0</v>
      </c>
      <c r="AC107" s="41">
        <f t="shared" si="77"/>
        <v>5542.7272727272721</v>
      </c>
      <c r="AD107" s="42">
        <f t="shared" si="78"/>
        <v>2132.3076923076924</v>
      </c>
      <c r="AE107" s="40">
        <f t="shared" si="83"/>
        <v>19251.735709326545</v>
      </c>
      <c r="AF107" s="41">
        <f t="shared" si="84"/>
        <v>2098.5966723056204</v>
      </c>
      <c r="AG107" s="41">
        <f t="shared" si="85"/>
        <v>5542.7272727272721</v>
      </c>
      <c r="AH107" s="42">
        <f t="shared" si="86"/>
        <v>2132.3076923076924</v>
      </c>
      <c r="AI107" s="25">
        <f t="shared" si="52"/>
        <v>0</v>
      </c>
      <c r="AJ107" s="26">
        <f t="shared" si="53"/>
        <v>0</v>
      </c>
      <c r="AK107" s="26">
        <f t="shared" si="54"/>
        <v>1</v>
      </c>
      <c r="AL107" s="27">
        <f t="shared" si="55"/>
        <v>1</v>
      </c>
      <c r="AM107" s="13"/>
      <c r="AN107" s="13"/>
    </row>
    <row r="108" spans="1:40">
      <c r="A108" s="7" t="s">
        <v>7</v>
      </c>
      <c r="B108" s="7" t="s">
        <v>6</v>
      </c>
      <c r="C108" s="92">
        <v>49721</v>
      </c>
      <c r="D108" s="92">
        <v>18515</v>
      </c>
      <c r="E108" s="92">
        <v>25921</v>
      </c>
      <c r="F108" s="92">
        <v>916</v>
      </c>
      <c r="G108" s="92">
        <v>1792</v>
      </c>
      <c r="I108" s="34">
        <f t="shared" si="79"/>
        <v>0.37237786850626498</v>
      </c>
      <c r="J108" s="35">
        <f t="shared" si="80"/>
        <v>0.5213290159087709</v>
      </c>
      <c r="K108" s="35">
        <f t="shared" si="81"/>
        <v>1.8422799219645621E-2</v>
      </c>
      <c r="L108" s="36">
        <f t="shared" si="82"/>
        <v>3.6041109390398424E-2</v>
      </c>
      <c r="N108" s="34">
        <f t="shared" si="66"/>
        <v>0.35764132244873864</v>
      </c>
      <c r="O108" s="35">
        <f t="shared" si="67"/>
        <v>0.47754382851505306</v>
      </c>
      <c r="P108" s="35">
        <f t="shared" si="68"/>
        <v>0.11723599503410849</v>
      </c>
      <c r="Q108" s="36">
        <f t="shared" si="69"/>
        <v>3.3268716360367774E-2</v>
      </c>
      <c r="S108" s="34">
        <f t="shared" si="60"/>
        <v>0.47754382851505306</v>
      </c>
      <c r="T108" s="36">
        <f t="shared" si="61"/>
        <v>0.35764132244873864</v>
      </c>
      <c r="V108" s="25">
        <f t="shared" si="62"/>
        <v>0</v>
      </c>
      <c r="W108" s="26">
        <f t="shared" si="63"/>
        <v>1</v>
      </c>
      <c r="X108" s="26">
        <f t="shared" si="64"/>
        <v>0</v>
      </c>
      <c r="Y108" s="27">
        <f t="shared" si="65"/>
        <v>0</v>
      </c>
      <c r="AA108" s="40">
        <f t="shared" si="75"/>
        <v>17782.284193473733</v>
      </c>
      <c r="AB108" s="41">
        <f t="shared" si="76"/>
        <v>0</v>
      </c>
      <c r="AC108" s="41">
        <f t="shared" si="77"/>
        <v>5829.0909090909081</v>
      </c>
      <c r="AD108" s="42">
        <f t="shared" si="78"/>
        <v>1654.1538461538462</v>
      </c>
      <c r="AE108" s="40">
        <f t="shared" si="83"/>
        <v>17782.284193473733</v>
      </c>
      <c r="AF108" s="41">
        <f t="shared" si="84"/>
        <v>5960.6725041232194</v>
      </c>
      <c r="AG108" s="41">
        <f t="shared" si="85"/>
        <v>5829.0909090909081</v>
      </c>
      <c r="AH108" s="42">
        <f t="shared" si="86"/>
        <v>1654.1538461538462</v>
      </c>
      <c r="AI108" s="25">
        <f t="shared" si="52"/>
        <v>0</v>
      </c>
      <c r="AJ108" s="26">
        <f t="shared" si="53"/>
        <v>0</v>
      </c>
      <c r="AK108" s="26">
        <f t="shared" si="54"/>
        <v>1</v>
      </c>
      <c r="AL108" s="27">
        <f t="shared" si="55"/>
        <v>1</v>
      </c>
      <c r="AM108" s="13"/>
      <c r="AN108" s="13"/>
    </row>
    <row r="109" spans="1:40">
      <c r="A109" s="7" t="s">
        <v>5</v>
      </c>
      <c r="B109" s="7" t="s">
        <v>4</v>
      </c>
      <c r="C109" s="92">
        <v>56631</v>
      </c>
      <c r="D109" s="92">
        <v>20571</v>
      </c>
      <c r="E109" s="92">
        <v>28345</v>
      </c>
      <c r="F109" s="92">
        <v>1002</v>
      </c>
      <c r="G109" s="92">
        <v>2808</v>
      </c>
      <c r="I109" s="34">
        <f t="shared" si="79"/>
        <v>0.36324627854002223</v>
      </c>
      <c r="J109" s="35">
        <f t="shared" si="80"/>
        <v>0.50052091610601968</v>
      </c>
      <c r="K109" s="35">
        <f t="shared" si="81"/>
        <v>1.7693489431583408E-2</v>
      </c>
      <c r="L109" s="36">
        <f t="shared" si="82"/>
        <v>4.9584150023838536E-2</v>
      </c>
      <c r="N109" s="34">
        <f t="shared" si="66"/>
        <v>0.34887110760034534</v>
      </c>
      <c r="O109" s="35">
        <f t="shared" si="67"/>
        <v>0.45848335165552601</v>
      </c>
      <c r="P109" s="35">
        <f t="shared" si="68"/>
        <v>0.11259493274643986</v>
      </c>
      <c r="Q109" s="36">
        <f t="shared" si="69"/>
        <v>4.5769984637389419E-2</v>
      </c>
      <c r="S109" s="34">
        <f t="shared" si="60"/>
        <v>0.45848335165552601</v>
      </c>
      <c r="T109" s="36">
        <f t="shared" si="61"/>
        <v>0.34887110760034534</v>
      </c>
      <c r="V109" s="25">
        <f t="shared" si="62"/>
        <v>0</v>
      </c>
      <c r="W109" s="26">
        <f t="shared" si="63"/>
        <v>1</v>
      </c>
      <c r="X109" s="26">
        <f t="shared" si="64"/>
        <v>0</v>
      </c>
      <c r="Y109" s="27">
        <f t="shared" si="65"/>
        <v>0</v>
      </c>
      <c r="AA109" s="40">
        <f t="shared" si="75"/>
        <v>19756.919694515156</v>
      </c>
      <c r="AB109" s="41">
        <f t="shared" si="76"/>
        <v>0</v>
      </c>
      <c r="AC109" s="41">
        <f t="shared" si="77"/>
        <v>6376.363636363636</v>
      </c>
      <c r="AD109" s="42">
        <f t="shared" si="78"/>
        <v>2592</v>
      </c>
      <c r="AE109" s="40">
        <f t="shared" si="83"/>
        <v>19756.919694515156</v>
      </c>
      <c r="AF109" s="41">
        <f t="shared" si="84"/>
        <v>6206.4509930889362</v>
      </c>
      <c r="AG109" s="41">
        <f t="shared" si="85"/>
        <v>6376.363636363636</v>
      </c>
      <c r="AH109" s="42">
        <f t="shared" si="86"/>
        <v>2592</v>
      </c>
      <c r="AI109" s="25">
        <f t="shared" si="52"/>
        <v>0</v>
      </c>
      <c r="AJ109" s="26">
        <f t="shared" si="53"/>
        <v>0</v>
      </c>
      <c r="AK109" s="26">
        <f t="shared" si="54"/>
        <v>1</v>
      </c>
      <c r="AL109" s="27">
        <f t="shared" si="55"/>
        <v>1</v>
      </c>
      <c r="AM109" s="13"/>
      <c r="AN109" s="13"/>
    </row>
    <row r="110" spans="1:40">
      <c r="A110" s="7" t="s">
        <v>3</v>
      </c>
      <c r="B110" s="7" t="s">
        <v>2</v>
      </c>
      <c r="C110" s="92">
        <v>51428</v>
      </c>
      <c r="D110" s="92">
        <v>17150</v>
      </c>
      <c r="E110" s="92">
        <v>27984</v>
      </c>
      <c r="F110" s="92">
        <v>1154</v>
      </c>
      <c r="G110" s="92">
        <v>2419</v>
      </c>
      <c r="I110" s="34">
        <f t="shared" si="79"/>
        <v>0.33347592751030569</v>
      </c>
      <c r="J110" s="35">
        <f t="shared" si="80"/>
        <v>0.54413937932643697</v>
      </c>
      <c r="K110" s="35">
        <f t="shared" si="81"/>
        <v>2.2439138212646807E-2</v>
      </c>
      <c r="L110" s="36">
        <f t="shared" si="82"/>
        <v>4.7036633740374895E-2</v>
      </c>
      <c r="N110" s="34">
        <f t="shared" si="66"/>
        <v>0.32027889358198763</v>
      </c>
      <c r="O110" s="35">
        <f t="shared" si="67"/>
        <v>0.49843840361807812</v>
      </c>
      <c r="P110" s="35">
        <f t="shared" si="68"/>
        <v>0.14279451589866149</v>
      </c>
      <c r="Q110" s="36">
        <f t="shared" si="69"/>
        <v>4.3418431144961446E-2</v>
      </c>
      <c r="S110" s="34">
        <f t="shared" si="60"/>
        <v>0.49843840361807812</v>
      </c>
      <c r="T110" s="36">
        <f t="shared" si="61"/>
        <v>0.32027889358198763</v>
      </c>
      <c r="V110" s="25">
        <f t="shared" si="62"/>
        <v>0</v>
      </c>
      <c r="W110" s="26">
        <f t="shared" si="63"/>
        <v>1</v>
      </c>
      <c r="X110" s="26">
        <f t="shared" si="64"/>
        <v>0</v>
      </c>
      <c r="Y110" s="27">
        <f t="shared" si="65"/>
        <v>0</v>
      </c>
      <c r="AA110" s="40">
        <f t="shared" si="75"/>
        <v>16471.302939134461</v>
      </c>
      <c r="AB110" s="41">
        <f t="shared" si="76"/>
        <v>0</v>
      </c>
      <c r="AC110" s="41">
        <f t="shared" si="77"/>
        <v>7343.6363636363631</v>
      </c>
      <c r="AD110" s="42">
        <f t="shared" si="78"/>
        <v>2232.9230769230771</v>
      </c>
      <c r="AE110" s="40">
        <f t="shared" si="83"/>
        <v>16471.302939134461</v>
      </c>
      <c r="AF110" s="41">
        <f t="shared" si="84"/>
        <v>9161.3872821360619</v>
      </c>
      <c r="AG110" s="41">
        <f t="shared" si="85"/>
        <v>7343.6363636363631</v>
      </c>
      <c r="AH110" s="42">
        <f t="shared" si="86"/>
        <v>2232.9230769230771</v>
      </c>
      <c r="AI110" s="25">
        <f t="shared" si="52"/>
        <v>0</v>
      </c>
      <c r="AJ110" s="26">
        <f t="shared" si="53"/>
        <v>0</v>
      </c>
      <c r="AK110" s="26">
        <f t="shared" si="54"/>
        <v>1</v>
      </c>
      <c r="AL110" s="27">
        <f t="shared" si="55"/>
        <v>1</v>
      </c>
      <c r="AM110" s="13"/>
      <c r="AN110" s="13"/>
    </row>
    <row r="111" spans="1:40">
      <c r="A111" s="7" t="s">
        <v>1</v>
      </c>
      <c r="B111" s="7" t="s">
        <v>0</v>
      </c>
      <c r="C111" s="92">
        <v>52042</v>
      </c>
      <c r="D111" s="92">
        <v>21926</v>
      </c>
      <c r="E111" s="92">
        <v>23195</v>
      </c>
      <c r="F111" s="92">
        <v>1120</v>
      </c>
      <c r="G111" s="92">
        <v>2904</v>
      </c>
      <c r="I111" s="37">
        <f t="shared" si="79"/>
        <v>0.42131355443680102</v>
      </c>
      <c r="J111" s="38">
        <f t="shared" si="80"/>
        <v>0.44569770569924294</v>
      </c>
      <c r="K111" s="38">
        <f t="shared" si="81"/>
        <v>2.1521079128396296E-2</v>
      </c>
      <c r="L111" s="39">
        <f t="shared" si="82"/>
        <v>5.5801083740056108E-2</v>
      </c>
      <c r="N111" s="37">
        <f t="shared" si="66"/>
        <v>0.40464041909574733</v>
      </c>
      <c r="O111" s="38">
        <f t="shared" si="67"/>
        <v>0.40826461264384617</v>
      </c>
      <c r="P111" s="38">
        <f t="shared" si="68"/>
        <v>0.13695232172615823</v>
      </c>
      <c r="Q111" s="39">
        <f t="shared" si="69"/>
        <v>5.1508692683128715E-2</v>
      </c>
      <c r="S111" s="37">
        <f t="shared" si="60"/>
        <v>0.40826461264384617</v>
      </c>
      <c r="T111" s="39">
        <f t="shared" si="61"/>
        <v>0.40464041909574733</v>
      </c>
      <c r="V111" s="28">
        <f t="shared" si="62"/>
        <v>0</v>
      </c>
      <c r="W111" s="29">
        <f t="shared" si="63"/>
        <v>1</v>
      </c>
      <c r="X111" s="29">
        <f t="shared" si="64"/>
        <v>0</v>
      </c>
      <c r="Y111" s="30">
        <f t="shared" si="65"/>
        <v>0</v>
      </c>
      <c r="AA111" s="43">
        <f t="shared" si="75"/>
        <v>21058.296690580883</v>
      </c>
      <c r="AB111" s="44">
        <f t="shared" si="76"/>
        <v>0</v>
      </c>
      <c r="AC111" s="44">
        <f t="shared" si="77"/>
        <v>7127.272727272727</v>
      </c>
      <c r="AD111" s="45">
        <f t="shared" si="78"/>
        <v>2680.6153846153848</v>
      </c>
      <c r="AE111" s="40">
        <f t="shared" si="83"/>
        <v>21058.296690580883</v>
      </c>
      <c r="AF111" s="41">
        <f t="shared" si="84"/>
        <v>187.61028063015993</v>
      </c>
      <c r="AG111" s="41">
        <f t="shared" si="85"/>
        <v>7127.272727272727</v>
      </c>
      <c r="AH111" s="42">
        <f t="shared" si="86"/>
        <v>2680.6153846153848</v>
      </c>
      <c r="AI111" s="25">
        <f t="shared" si="52"/>
        <v>0</v>
      </c>
      <c r="AJ111" s="26">
        <f t="shared" si="53"/>
        <v>0</v>
      </c>
      <c r="AK111" s="26">
        <f t="shared" si="54"/>
        <v>1</v>
      </c>
      <c r="AL111" s="27">
        <f t="shared" si="55"/>
        <v>1</v>
      </c>
      <c r="AM111" s="13"/>
      <c r="AN111" s="13"/>
    </row>
    <row r="112" spans="1:40">
      <c r="D112" s="5"/>
      <c r="E112" s="5"/>
      <c r="F112" s="5"/>
      <c r="G112" s="5"/>
      <c r="AE112" s="41"/>
      <c r="AF112" s="41"/>
      <c r="AG112" s="41"/>
      <c r="AH112" s="41"/>
      <c r="AM112" s="13"/>
      <c r="AN112" s="13"/>
    </row>
    <row r="113" spans="3:40">
      <c r="C113" s="5">
        <f>SUM(C6:C111)</f>
        <v>5408050</v>
      </c>
      <c r="D113" s="5">
        <f>SUM(D6:D111)</f>
        <v>2336705</v>
      </c>
      <c r="E113" s="5">
        <f>SUM(E6:E111)</f>
        <v>2272979</v>
      </c>
      <c r="F113" s="5">
        <f>SUM(F6:F111)</f>
        <v>119007</v>
      </c>
      <c r="G113" s="5">
        <f>SUM(G6:G111)</f>
        <v>351612</v>
      </c>
      <c r="V113" s="7">
        <f>SUM(V6:V111)</f>
        <v>53</v>
      </c>
      <c r="W113" s="7">
        <f t="shared" ref="W113:AH113" si="87">SUM(W6:W111)</f>
        <v>53</v>
      </c>
      <c r="X113" s="7">
        <f t="shared" si="87"/>
        <v>0</v>
      </c>
      <c r="Y113" s="7">
        <f t="shared" si="87"/>
        <v>0</v>
      </c>
      <c r="AA113" s="14">
        <f t="shared" si="87"/>
        <v>960187.64174959541</v>
      </c>
      <c r="AB113" s="14">
        <f t="shared" si="87"/>
        <v>949175.6840352132</v>
      </c>
      <c r="AC113" s="14">
        <f t="shared" si="87"/>
        <v>757317.27272727236</v>
      </c>
      <c r="AD113" s="14">
        <f t="shared" si="87"/>
        <v>324564.92307692306</v>
      </c>
      <c r="AE113" s="14">
        <f t="shared" si="87"/>
        <v>1295003.148873836</v>
      </c>
      <c r="AF113" s="14">
        <f t="shared" si="87"/>
        <v>1121836.2438083403</v>
      </c>
      <c r="AG113" s="14">
        <f t="shared" si="87"/>
        <v>757317.27272727236</v>
      </c>
      <c r="AH113" s="14">
        <f t="shared" si="87"/>
        <v>324564.92307692306</v>
      </c>
      <c r="AM113" s="13"/>
      <c r="AN113" s="13"/>
    </row>
    <row r="114" spans="3:40">
      <c r="AM114" s="13"/>
      <c r="AN114" s="13"/>
    </row>
    <row r="115" spans="3:40">
      <c r="AM115" s="13"/>
      <c r="AN115" s="13"/>
    </row>
  </sheetData>
  <mergeCells count="12">
    <mergeCell ref="S1:S5"/>
    <mergeCell ref="AE3:AH4"/>
    <mergeCell ref="D1:G1"/>
    <mergeCell ref="I1:L1"/>
    <mergeCell ref="D4:G4"/>
    <mergeCell ref="I4:L4"/>
    <mergeCell ref="AI3:AL4"/>
    <mergeCell ref="T1:T5"/>
    <mergeCell ref="AA2:AH2"/>
    <mergeCell ref="N4:Q4"/>
    <mergeCell ref="V3:Y4"/>
    <mergeCell ref="AA3:AD4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L80"/>
  <sheetViews>
    <sheetView workbookViewId="0">
      <selection activeCell="A35" sqref="A35"/>
    </sheetView>
  </sheetViews>
  <sheetFormatPr defaultRowHeight="15"/>
  <cols>
    <col min="1" max="1" width="46.85546875" style="3" bestFit="1" customWidth="1"/>
    <col min="2" max="3" width="12.5703125" style="3" bestFit="1" customWidth="1"/>
    <col min="4" max="5" width="12.42578125" style="3" bestFit="1" customWidth="1"/>
    <col min="6" max="16384" width="9.140625" style="3"/>
  </cols>
  <sheetData>
    <row r="3" spans="1:5">
      <c r="B3" s="11" t="s">
        <v>205</v>
      </c>
      <c r="C3" s="11" t="s">
        <v>206</v>
      </c>
      <c r="D3" s="11" t="s">
        <v>207</v>
      </c>
      <c r="E3" s="11" t="s">
        <v>208</v>
      </c>
    </row>
    <row r="4" spans="1:5">
      <c r="A4" t="s">
        <v>224</v>
      </c>
      <c r="B4" s="4">
        <f ca="1">egyéni!AA113</f>
        <v>960187.64174959541</v>
      </c>
      <c r="C4" s="4">
        <f ca="1">egyéni!AB113</f>
        <v>949175.6840352132</v>
      </c>
      <c r="D4" s="4">
        <f ca="1">egyéni!AC113</f>
        <v>757317.27272727236</v>
      </c>
      <c r="E4" s="4">
        <f ca="1">egyéni!AD113</f>
        <v>324564.92307692306</v>
      </c>
    </row>
    <row r="5" spans="1:5">
      <c r="A5" t="s">
        <v>225</v>
      </c>
      <c r="B5" s="4">
        <f ca="1">egyéni!AE113</f>
        <v>1295003.148873836</v>
      </c>
      <c r="C5" s="4">
        <f ca="1">egyéni!AF113</f>
        <v>1121836.2438083403</v>
      </c>
      <c r="D5" s="4">
        <f ca="1">egyéni!AG113</f>
        <v>757317.27272727236</v>
      </c>
      <c r="E5" s="4">
        <f ca="1">egyéni!AH113</f>
        <v>324564.92307692306</v>
      </c>
    </row>
    <row r="6" spans="1:5">
      <c r="A6" t="s">
        <v>226</v>
      </c>
      <c r="B6" s="4">
        <f ca="1">egyéni!$C$113*összesítés!E4/100</f>
        <v>2244340.75</v>
      </c>
      <c r="C6" s="4">
        <f ca="1">egyéni!$C$113*összesítés!D4/100</f>
        <v>2082099.25</v>
      </c>
      <c r="D6" s="4">
        <f ca="1">egyéni!$C$113*összesítés!F4/100</f>
        <v>757127</v>
      </c>
      <c r="E6" s="4">
        <f ca="1">egyéni!$C$113*összesítés!G4/100</f>
        <v>324483</v>
      </c>
    </row>
    <row r="7" spans="1:5">
      <c r="B7" s="4"/>
      <c r="C7" s="4"/>
      <c r="D7" s="4"/>
      <c r="E7" s="4"/>
    </row>
    <row r="8" spans="1:5">
      <c r="A8" t="s">
        <v>234</v>
      </c>
      <c r="B8" s="18">
        <f ca="1">IF(összesítés!E4&gt;=5,1,0)</f>
        <v>1</v>
      </c>
      <c r="C8" s="18">
        <f ca="1">IF(összesítés!D4&gt;=5,1,0)</f>
        <v>1</v>
      </c>
      <c r="D8" s="18">
        <f ca="1">IF(összesítés!F4&gt;=5,1,0)</f>
        <v>1</v>
      </c>
      <c r="E8" s="18">
        <f ca="1">IF(összesítés!G4&gt;=5,1,0)</f>
        <v>1</v>
      </c>
    </row>
    <row r="9" spans="1:5">
      <c r="B9" s="4"/>
      <c r="C9" s="4"/>
      <c r="D9" s="4"/>
      <c r="E9" s="4"/>
    </row>
    <row r="10" spans="1:5">
      <c r="A10" t="s">
        <v>227</v>
      </c>
      <c r="B10" s="4">
        <f>(B5+B6)*B8</f>
        <v>3539343.8988738358</v>
      </c>
      <c r="C10" s="4">
        <f>(C5+C6)*C8</f>
        <v>3203935.4938083403</v>
      </c>
      <c r="D10" s="4">
        <f>(D5+D6)*D8</f>
        <v>1514444.2727272725</v>
      </c>
      <c r="E10" s="4">
        <f>(E5+E6)*E8</f>
        <v>649047.92307692301</v>
      </c>
    </row>
    <row r="11" spans="1:5">
      <c r="A11" t="s">
        <v>228</v>
      </c>
      <c r="B11" s="4">
        <f>(B4+B6)*B8</f>
        <v>3204528.3917495953</v>
      </c>
      <c r="C11" s="4">
        <f>(C4+C6)*C8</f>
        <v>3031274.9340352132</v>
      </c>
      <c r="D11" s="4">
        <f>(D4+D6)*D8</f>
        <v>1514444.2727272725</v>
      </c>
      <c r="E11" s="4">
        <f>(E4+E6)*E8</f>
        <v>649047.92307692301</v>
      </c>
    </row>
    <row r="14" spans="1:5">
      <c r="A14" s="6" t="s">
        <v>229</v>
      </c>
    </row>
    <row r="15" spans="1:5">
      <c r="A15" s="3">
        <v>93</v>
      </c>
    </row>
    <row r="16" spans="1:5">
      <c r="B16" s="6"/>
    </row>
    <row r="17" spans="1:11">
      <c r="A17" t="s">
        <v>230</v>
      </c>
      <c r="B17" s="11" t="s">
        <v>205</v>
      </c>
      <c r="C17" s="11" t="s">
        <v>206</v>
      </c>
      <c r="D17" s="11" t="s">
        <v>207</v>
      </c>
      <c r="E17" s="11" t="s">
        <v>208</v>
      </c>
    </row>
    <row r="18" spans="1:11">
      <c r="A18" s="3">
        <v>1</v>
      </c>
      <c r="B18" s="68">
        <f>B10</f>
        <v>3539343.8988738358</v>
      </c>
      <c r="C18" s="69">
        <f>C10</f>
        <v>3203935.4938083403</v>
      </c>
      <c r="D18" s="69">
        <f>D10</f>
        <v>1514444.2727272725</v>
      </c>
      <c r="E18" s="70">
        <f>E10</f>
        <v>649047.92307692301</v>
      </c>
      <c r="G18" s="6" t="s">
        <v>209</v>
      </c>
      <c r="H18" s="11" t="s">
        <v>205</v>
      </c>
      <c r="I18" s="11" t="s">
        <v>206</v>
      </c>
      <c r="J18" s="11" t="s">
        <v>207</v>
      </c>
      <c r="K18" s="11" t="s">
        <v>208</v>
      </c>
    </row>
    <row r="19" spans="1:11">
      <c r="A19" s="3">
        <v>2</v>
      </c>
      <c r="B19" s="71">
        <f t="shared" ref="B19:B35" si="0">B$18/$A19</f>
        <v>1769671.9494369179</v>
      </c>
      <c r="C19" s="72">
        <f t="shared" ref="C19:E34" si="1">C$18/$A19</f>
        <v>1601967.7469041701</v>
      </c>
      <c r="D19" s="72">
        <f t="shared" si="1"/>
        <v>757222.13636363624</v>
      </c>
      <c r="E19" s="73">
        <f t="shared" si="1"/>
        <v>324523.9615384615</v>
      </c>
      <c r="G19" s="77">
        <f>LARGE(B18:E77,A15)</f>
        <v>94233.396876715895</v>
      </c>
      <c r="H19" s="47">
        <f>IF(B18&gt;=$G$19, (1), (0))</f>
        <v>1</v>
      </c>
      <c r="I19" s="48">
        <f>IF(C18&gt;=$G$19, (1), (0))</f>
        <v>1</v>
      </c>
      <c r="J19" s="48">
        <f>IF(D18&gt;=$G$19, (1), (0))</f>
        <v>1</v>
      </c>
      <c r="K19" s="49">
        <f>IF(E18&gt;=$G$19, (1), (0))</f>
        <v>1</v>
      </c>
    </row>
    <row r="20" spans="1:11">
      <c r="A20" s="3">
        <v>3</v>
      </c>
      <c r="B20" s="71">
        <f t="shared" si="0"/>
        <v>1179781.2996246119</v>
      </c>
      <c r="C20" s="72">
        <f t="shared" si="1"/>
        <v>1067978.4979361135</v>
      </c>
      <c r="D20" s="72">
        <f t="shared" si="1"/>
        <v>504814.75757575751</v>
      </c>
      <c r="E20" s="73">
        <f t="shared" si="1"/>
        <v>216349.30769230766</v>
      </c>
      <c r="H20" s="50">
        <f t="shared" ref="H20:H77" si="2">IF(B19&gt;=$G$19, (1), (0))</f>
        <v>1</v>
      </c>
      <c r="I20" s="51">
        <f t="shared" ref="I20:I77" si="3">IF(C19&gt;=$G$19, (1), (0))</f>
        <v>1</v>
      </c>
      <c r="J20" s="51">
        <f t="shared" ref="J20:J77" si="4">IF(D19&gt;=$G$19, (1), (0))</f>
        <v>1</v>
      </c>
      <c r="K20" s="52">
        <f t="shared" ref="K20:K77" si="5">IF(E19&gt;=$G$19, (1), (0))</f>
        <v>1</v>
      </c>
    </row>
    <row r="21" spans="1:11">
      <c r="A21" s="3">
        <v>4</v>
      </c>
      <c r="B21" s="71">
        <f t="shared" si="0"/>
        <v>884835.97471845895</v>
      </c>
      <c r="C21" s="72">
        <f t="shared" si="1"/>
        <v>800983.87345208507</v>
      </c>
      <c r="D21" s="72">
        <f t="shared" si="1"/>
        <v>378611.06818181812</v>
      </c>
      <c r="E21" s="73">
        <f t="shared" si="1"/>
        <v>162261.98076923075</v>
      </c>
      <c r="H21" s="50">
        <f t="shared" si="2"/>
        <v>1</v>
      </c>
      <c r="I21" s="51">
        <f t="shared" si="3"/>
        <v>1</v>
      </c>
      <c r="J21" s="51">
        <f t="shared" si="4"/>
        <v>1</v>
      </c>
      <c r="K21" s="52">
        <f t="shared" si="5"/>
        <v>1</v>
      </c>
    </row>
    <row r="22" spans="1:11">
      <c r="A22" s="3">
        <v>5</v>
      </c>
      <c r="B22" s="71">
        <f t="shared" si="0"/>
        <v>707868.77977476711</v>
      </c>
      <c r="C22" s="72">
        <f>C$18/$A22</f>
        <v>640787.09876166808</v>
      </c>
      <c r="D22" s="72">
        <f t="shared" si="1"/>
        <v>302888.85454545449</v>
      </c>
      <c r="E22" s="73">
        <f t="shared" si="1"/>
        <v>129809.58461538461</v>
      </c>
      <c r="H22" s="50">
        <f t="shared" si="2"/>
        <v>1</v>
      </c>
      <c r="I22" s="51">
        <f t="shared" si="3"/>
        <v>1</v>
      </c>
      <c r="J22" s="51">
        <f t="shared" si="4"/>
        <v>1</v>
      </c>
      <c r="K22" s="52">
        <f t="shared" si="5"/>
        <v>1</v>
      </c>
    </row>
    <row r="23" spans="1:11">
      <c r="A23" s="3">
        <v>6</v>
      </c>
      <c r="B23" s="71">
        <f t="shared" si="0"/>
        <v>589890.64981230593</v>
      </c>
      <c r="C23" s="72">
        <f t="shared" si="1"/>
        <v>533989.24896805675</v>
      </c>
      <c r="D23" s="72">
        <f t="shared" si="1"/>
        <v>252407.37878787876</v>
      </c>
      <c r="E23" s="73">
        <f t="shared" si="1"/>
        <v>108174.65384615383</v>
      </c>
      <c r="H23" s="50">
        <f t="shared" si="2"/>
        <v>1</v>
      </c>
      <c r="I23" s="51">
        <f t="shared" si="3"/>
        <v>1</v>
      </c>
      <c r="J23" s="51">
        <f t="shared" si="4"/>
        <v>1</v>
      </c>
      <c r="K23" s="52">
        <f t="shared" si="5"/>
        <v>1</v>
      </c>
    </row>
    <row r="24" spans="1:11">
      <c r="A24" s="3">
        <v>7</v>
      </c>
      <c r="B24" s="71">
        <f t="shared" si="0"/>
        <v>505620.55698197655</v>
      </c>
      <c r="C24" s="72">
        <f t="shared" si="1"/>
        <v>457705.07054404862</v>
      </c>
      <c r="D24" s="72">
        <f t="shared" si="1"/>
        <v>216349.18181818179</v>
      </c>
      <c r="E24" s="73">
        <f t="shared" si="1"/>
        <v>92721.131868131852</v>
      </c>
      <c r="H24" s="50">
        <f t="shared" si="2"/>
        <v>1</v>
      </c>
      <c r="I24" s="51">
        <f t="shared" si="3"/>
        <v>1</v>
      </c>
      <c r="J24" s="51">
        <f t="shared" si="4"/>
        <v>1</v>
      </c>
      <c r="K24" s="52">
        <f t="shared" si="5"/>
        <v>1</v>
      </c>
    </row>
    <row r="25" spans="1:11">
      <c r="A25" s="3">
        <v>8</v>
      </c>
      <c r="B25" s="71">
        <f t="shared" si="0"/>
        <v>442417.98735922948</v>
      </c>
      <c r="C25" s="72">
        <f t="shared" si="1"/>
        <v>400491.93672604254</v>
      </c>
      <c r="D25" s="72">
        <f t="shared" si="1"/>
        <v>189305.53409090906</v>
      </c>
      <c r="E25" s="73">
        <f t="shared" si="1"/>
        <v>81130.990384615376</v>
      </c>
      <c r="H25" s="50">
        <f t="shared" si="2"/>
        <v>1</v>
      </c>
      <c r="I25" s="51">
        <f t="shared" si="3"/>
        <v>1</v>
      </c>
      <c r="J25" s="51">
        <f t="shared" si="4"/>
        <v>1</v>
      </c>
      <c r="K25" s="52">
        <f t="shared" si="5"/>
        <v>0</v>
      </c>
    </row>
    <row r="26" spans="1:11">
      <c r="A26" s="3">
        <v>9</v>
      </c>
      <c r="B26" s="71">
        <f t="shared" si="0"/>
        <v>393260.43320820399</v>
      </c>
      <c r="C26" s="72">
        <f t="shared" si="1"/>
        <v>355992.83264537115</v>
      </c>
      <c r="D26" s="72">
        <f t="shared" si="1"/>
        <v>168271.58585858584</v>
      </c>
      <c r="E26" s="73">
        <f t="shared" si="1"/>
        <v>72116.435897435891</v>
      </c>
      <c r="H26" s="50">
        <f t="shared" si="2"/>
        <v>1</v>
      </c>
      <c r="I26" s="51">
        <f t="shared" si="3"/>
        <v>1</v>
      </c>
      <c r="J26" s="51">
        <f t="shared" si="4"/>
        <v>1</v>
      </c>
      <c r="K26" s="52">
        <f t="shared" si="5"/>
        <v>0</v>
      </c>
    </row>
    <row r="27" spans="1:11">
      <c r="A27" s="3">
        <v>10</v>
      </c>
      <c r="B27" s="71">
        <f t="shared" si="0"/>
        <v>353934.38988738356</v>
      </c>
      <c r="C27" s="72">
        <f t="shared" si="1"/>
        <v>320393.54938083404</v>
      </c>
      <c r="D27" s="72">
        <f t="shared" si="1"/>
        <v>151444.42727272725</v>
      </c>
      <c r="E27" s="73">
        <f t="shared" si="1"/>
        <v>64904.792307692303</v>
      </c>
      <c r="H27" s="50">
        <f t="shared" si="2"/>
        <v>1</v>
      </c>
      <c r="I27" s="51">
        <f t="shared" si="3"/>
        <v>1</v>
      </c>
      <c r="J27" s="51">
        <f t="shared" si="4"/>
        <v>1</v>
      </c>
      <c r="K27" s="52">
        <f t="shared" si="5"/>
        <v>0</v>
      </c>
    </row>
    <row r="28" spans="1:11">
      <c r="A28" s="3">
        <v>11</v>
      </c>
      <c r="B28" s="71">
        <f t="shared" si="0"/>
        <v>321758.53626125777</v>
      </c>
      <c r="C28" s="72">
        <f t="shared" si="1"/>
        <v>291266.8630734855</v>
      </c>
      <c r="D28" s="72">
        <f t="shared" si="1"/>
        <v>137676.75206611567</v>
      </c>
      <c r="E28" s="73">
        <f t="shared" si="1"/>
        <v>59004.356643356638</v>
      </c>
      <c r="H28" s="50">
        <f t="shared" si="2"/>
        <v>1</v>
      </c>
      <c r="I28" s="51">
        <f t="shared" si="3"/>
        <v>1</v>
      </c>
      <c r="J28" s="51">
        <f t="shared" si="4"/>
        <v>1</v>
      </c>
      <c r="K28" s="52">
        <f t="shared" si="5"/>
        <v>0</v>
      </c>
    </row>
    <row r="29" spans="1:11">
      <c r="A29" s="3">
        <v>12</v>
      </c>
      <c r="B29" s="71">
        <f t="shared" si="0"/>
        <v>294945.32490615296</v>
      </c>
      <c r="C29" s="72">
        <f t="shared" si="1"/>
        <v>266994.62448402838</v>
      </c>
      <c r="D29" s="72">
        <f t="shared" si="1"/>
        <v>126203.68939393938</v>
      </c>
      <c r="E29" s="73">
        <f t="shared" si="1"/>
        <v>54087.326923076915</v>
      </c>
      <c r="H29" s="50">
        <f t="shared" si="2"/>
        <v>1</v>
      </c>
      <c r="I29" s="51">
        <f t="shared" si="3"/>
        <v>1</v>
      </c>
      <c r="J29" s="51">
        <f t="shared" si="4"/>
        <v>1</v>
      </c>
      <c r="K29" s="52">
        <f t="shared" si="5"/>
        <v>0</v>
      </c>
    </row>
    <row r="30" spans="1:11">
      <c r="A30" s="3">
        <v>13</v>
      </c>
      <c r="B30" s="71">
        <f t="shared" si="0"/>
        <v>272257.22299029503</v>
      </c>
      <c r="C30" s="72">
        <f t="shared" si="1"/>
        <v>246456.5764467954</v>
      </c>
      <c r="D30" s="72">
        <f t="shared" si="1"/>
        <v>116495.71328671326</v>
      </c>
      <c r="E30" s="73">
        <f t="shared" si="1"/>
        <v>49926.763313609459</v>
      </c>
      <c r="H30" s="50">
        <f t="shared" si="2"/>
        <v>1</v>
      </c>
      <c r="I30" s="51">
        <f t="shared" si="3"/>
        <v>1</v>
      </c>
      <c r="J30" s="51">
        <f t="shared" si="4"/>
        <v>1</v>
      </c>
      <c r="K30" s="52">
        <f t="shared" si="5"/>
        <v>0</v>
      </c>
    </row>
    <row r="31" spans="1:11">
      <c r="A31" s="3">
        <v>14</v>
      </c>
      <c r="B31" s="71">
        <f t="shared" si="0"/>
        <v>252810.27849098828</v>
      </c>
      <c r="C31" s="72">
        <f t="shared" si="1"/>
        <v>228852.53527202431</v>
      </c>
      <c r="D31" s="72">
        <f t="shared" si="1"/>
        <v>108174.5909090909</v>
      </c>
      <c r="E31" s="73">
        <f t="shared" si="1"/>
        <v>46360.565934065926</v>
      </c>
      <c r="H31" s="50">
        <f t="shared" si="2"/>
        <v>1</v>
      </c>
      <c r="I31" s="51">
        <f t="shared" si="3"/>
        <v>1</v>
      </c>
      <c r="J31" s="51">
        <f t="shared" si="4"/>
        <v>1</v>
      </c>
      <c r="K31" s="52">
        <f t="shared" si="5"/>
        <v>0</v>
      </c>
    </row>
    <row r="32" spans="1:11">
      <c r="A32" s="3">
        <v>15</v>
      </c>
      <c r="B32" s="71">
        <f t="shared" si="0"/>
        <v>235956.2599249224</v>
      </c>
      <c r="C32" s="72">
        <f t="shared" si="1"/>
        <v>213595.69958722268</v>
      </c>
      <c r="D32" s="72">
        <f t="shared" si="1"/>
        <v>100962.95151515149</v>
      </c>
      <c r="E32" s="73">
        <f t="shared" si="1"/>
        <v>43269.861538461533</v>
      </c>
      <c r="H32" s="50">
        <f t="shared" si="2"/>
        <v>1</v>
      </c>
      <c r="I32" s="51">
        <f t="shared" si="3"/>
        <v>1</v>
      </c>
      <c r="J32" s="51">
        <f t="shared" si="4"/>
        <v>1</v>
      </c>
      <c r="K32" s="52">
        <f t="shared" si="5"/>
        <v>0</v>
      </c>
    </row>
    <row r="33" spans="1:11">
      <c r="A33" s="3">
        <v>16</v>
      </c>
      <c r="B33" s="71">
        <f t="shared" si="0"/>
        <v>221208.99367961474</v>
      </c>
      <c r="C33" s="72">
        <f t="shared" si="1"/>
        <v>200245.96836302127</v>
      </c>
      <c r="D33" s="72">
        <f t="shared" si="1"/>
        <v>94652.76704545453</v>
      </c>
      <c r="E33" s="73">
        <f t="shared" si="1"/>
        <v>40565.495192307688</v>
      </c>
      <c r="H33" s="50">
        <f t="shared" si="2"/>
        <v>1</v>
      </c>
      <c r="I33" s="51">
        <f t="shared" si="3"/>
        <v>1</v>
      </c>
      <c r="J33" s="51">
        <f t="shared" si="4"/>
        <v>1</v>
      </c>
      <c r="K33" s="52">
        <f t="shared" si="5"/>
        <v>0</v>
      </c>
    </row>
    <row r="34" spans="1:11">
      <c r="A34" s="3">
        <v>17</v>
      </c>
      <c r="B34" s="71">
        <f t="shared" si="0"/>
        <v>208196.69993375504</v>
      </c>
      <c r="C34" s="72">
        <f t="shared" si="1"/>
        <v>188466.79375343179</v>
      </c>
      <c r="D34" s="72">
        <f t="shared" si="1"/>
        <v>89084.957219251315</v>
      </c>
      <c r="E34" s="73">
        <f t="shared" si="1"/>
        <v>38179.289592760178</v>
      </c>
      <c r="H34" s="50">
        <f t="shared" si="2"/>
        <v>1</v>
      </c>
      <c r="I34" s="51">
        <f t="shared" si="3"/>
        <v>1</v>
      </c>
      <c r="J34" s="51">
        <f t="shared" si="4"/>
        <v>1</v>
      </c>
      <c r="K34" s="52">
        <f t="shared" si="5"/>
        <v>0</v>
      </c>
    </row>
    <row r="35" spans="1:11">
      <c r="A35" s="3">
        <v>18</v>
      </c>
      <c r="B35" s="71">
        <f t="shared" si="0"/>
        <v>196630.216604102</v>
      </c>
      <c r="C35" s="72">
        <f>C$18/$A35</f>
        <v>177996.41632268557</v>
      </c>
      <c r="D35" s="72">
        <f>D$18/$A35</f>
        <v>84135.792929292918</v>
      </c>
      <c r="E35" s="73">
        <f>E$18/$A35</f>
        <v>36058.217948717946</v>
      </c>
      <c r="H35" s="50">
        <f t="shared" si="2"/>
        <v>1</v>
      </c>
      <c r="I35" s="51">
        <f t="shared" si="3"/>
        <v>1</v>
      </c>
      <c r="J35" s="51">
        <f t="shared" si="4"/>
        <v>0</v>
      </c>
      <c r="K35" s="52">
        <f t="shared" si="5"/>
        <v>0</v>
      </c>
    </row>
    <row r="36" spans="1:11">
      <c r="A36" s="3">
        <v>19</v>
      </c>
      <c r="B36" s="71">
        <f t="shared" ref="B36:E77" si="6">B$18/$A36</f>
        <v>186281.25783546505</v>
      </c>
      <c r="C36" s="72">
        <f t="shared" si="6"/>
        <v>168628.18388464948</v>
      </c>
      <c r="D36" s="72">
        <f t="shared" si="6"/>
        <v>79707.593301435394</v>
      </c>
      <c r="E36" s="73">
        <f t="shared" si="6"/>
        <v>34160.417004048577</v>
      </c>
      <c r="H36" s="50">
        <f t="shared" si="2"/>
        <v>1</v>
      </c>
      <c r="I36" s="51">
        <f t="shared" si="3"/>
        <v>1</v>
      </c>
      <c r="J36" s="51">
        <f t="shared" si="4"/>
        <v>0</v>
      </c>
      <c r="K36" s="52">
        <f t="shared" si="5"/>
        <v>0</v>
      </c>
    </row>
    <row r="37" spans="1:11">
      <c r="A37" s="3">
        <v>20</v>
      </c>
      <c r="B37" s="71">
        <f t="shared" si="6"/>
        <v>176967.19494369178</v>
      </c>
      <c r="C37" s="72">
        <f t="shared" si="6"/>
        <v>160196.77469041702</v>
      </c>
      <c r="D37" s="72">
        <f t="shared" si="6"/>
        <v>75722.213636363624</v>
      </c>
      <c r="E37" s="73">
        <f t="shared" si="6"/>
        <v>32452.396153846152</v>
      </c>
      <c r="H37" s="50">
        <f t="shared" si="2"/>
        <v>1</v>
      </c>
      <c r="I37" s="51">
        <f t="shared" si="3"/>
        <v>1</v>
      </c>
      <c r="J37" s="51">
        <f t="shared" si="4"/>
        <v>0</v>
      </c>
      <c r="K37" s="52">
        <f t="shared" si="5"/>
        <v>0</v>
      </c>
    </row>
    <row r="38" spans="1:11">
      <c r="A38" s="3">
        <v>21</v>
      </c>
      <c r="B38" s="71">
        <f t="shared" si="6"/>
        <v>168540.18566065884</v>
      </c>
      <c r="C38" s="72">
        <f t="shared" si="6"/>
        <v>152568.35684801621</v>
      </c>
      <c r="D38" s="72">
        <f t="shared" si="6"/>
        <v>72116.393939393922</v>
      </c>
      <c r="E38" s="73">
        <f t="shared" si="6"/>
        <v>30907.043956043952</v>
      </c>
      <c r="H38" s="50">
        <f t="shared" si="2"/>
        <v>1</v>
      </c>
      <c r="I38" s="51">
        <f t="shared" si="3"/>
        <v>1</v>
      </c>
      <c r="J38" s="51">
        <f t="shared" si="4"/>
        <v>0</v>
      </c>
      <c r="K38" s="52">
        <f t="shared" si="5"/>
        <v>0</v>
      </c>
    </row>
    <row r="39" spans="1:11">
      <c r="A39" s="3">
        <v>22</v>
      </c>
      <c r="B39" s="71">
        <f t="shared" si="6"/>
        <v>160879.26813062889</v>
      </c>
      <c r="C39" s="72">
        <f t="shared" si="6"/>
        <v>145633.43153674275</v>
      </c>
      <c r="D39" s="72">
        <f t="shared" si="6"/>
        <v>68838.376033057837</v>
      </c>
      <c r="E39" s="73">
        <f t="shared" si="6"/>
        <v>29502.178321678319</v>
      </c>
      <c r="H39" s="50">
        <f t="shared" si="2"/>
        <v>1</v>
      </c>
      <c r="I39" s="51">
        <f t="shared" si="3"/>
        <v>1</v>
      </c>
      <c r="J39" s="51">
        <f t="shared" si="4"/>
        <v>0</v>
      </c>
      <c r="K39" s="52">
        <f t="shared" si="5"/>
        <v>0</v>
      </c>
    </row>
    <row r="40" spans="1:11">
      <c r="A40" s="3">
        <v>23</v>
      </c>
      <c r="B40" s="71">
        <f t="shared" si="6"/>
        <v>153884.5173423407</v>
      </c>
      <c r="C40" s="72">
        <f t="shared" si="6"/>
        <v>139301.54320905826</v>
      </c>
      <c r="D40" s="72">
        <f t="shared" si="6"/>
        <v>65845.403162055329</v>
      </c>
      <c r="E40" s="73">
        <f t="shared" si="6"/>
        <v>28219.474916387957</v>
      </c>
      <c r="H40" s="50">
        <f t="shared" si="2"/>
        <v>1</v>
      </c>
      <c r="I40" s="51">
        <f t="shared" si="3"/>
        <v>1</v>
      </c>
      <c r="J40" s="51">
        <f t="shared" si="4"/>
        <v>0</v>
      </c>
      <c r="K40" s="52">
        <f t="shared" si="5"/>
        <v>0</v>
      </c>
    </row>
    <row r="41" spans="1:11">
      <c r="A41" s="3">
        <v>24</v>
      </c>
      <c r="B41" s="71">
        <f t="shared" si="6"/>
        <v>147472.66245307648</v>
      </c>
      <c r="C41" s="72">
        <f t="shared" si="6"/>
        <v>133497.31224201419</v>
      </c>
      <c r="D41" s="72">
        <f t="shared" si="6"/>
        <v>63101.844696969689</v>
      </c>
      <c r="E41" s="73">
        <f t="shared" si="6"/>
        <v>27043.663461538457</v>
      </c>
      <c r="H41" s="50">
        <f t="shared" si="2"/>
        <v>1</v>
      </c>
      <c r="I41" s="51">
        <f t="shared" si="3"/>
        <v>1</v>
      </c>
      <c r="J41" s="51">
        <f t="shared" si="4"/>
        <v>0</v>
      </c>
      <c r="K41" s="52">
        <f t="shared" si="5"/>
        <v>0</v>
      </c>
    </row>
    <row r="42" spans="1:11">
      <c r="A42" s="3">
        <v>25</v>
      </c>
      <c r="B42" s="71">
        <f t="shared" si="6"/>
        <v>141573.75595495343</v>
      </c>
      <c r="C42" s="72">
        <f t="shared" si="6"/>
        <v>128157.4197523336</v>
      </c>
      <c r="D42" s="72">
        <f t="shared" si="6"/>
        <v>60577.770909090897</v>
      </c>
      <c r="E42" s="73">
        <f t="shared" si="6"/>
        <v>25961.916923076918</v>
      </c>
      <c r="H42" s="50">
        <f t="shared" si="2"/>
        <v>1</v>
      </c>
      <c r="I42" s="51">
        <f t="shared" si="3"/>
        <v>1</v>
      </c>
      <c r="J42" s="51">
        <f t="shared" si="4"/>
        <v>0</v>
      </c>
      <c r="K42" s="52">
        <f t="shared" si="5"/>
        <v>0</v>
      </c>
    </row>
    <row r="43" spans="1:11">
      <c r="A43" s="3">
        <v>26</v>
      </c>
      <c r="B43" s="71">
        <f t="shared" si="6"/>
        <v>136128.61149514752</v>
      </c>
      <c r="C43" s="72">
        <f t="shared" si="6"/>
        <v>123228.2882233977</v>
      </c>
      <c r="D43" s="72">
        <f t="shared" si="6"/>
        <v>58247.85664335663</v>
      </c>
      <c r="E43" s="73">
        <f t="shared" si="6"/>
        <v>24963.38165680473</v>
      </c>
      <c r="H43" s="50">
        <f t="shared" si="2"/>
        <v>1</v>
      </c>
      <c r="I43" s="51">
        <f t="shared" si="3"/>
        <v>1</v>
      </c>
      <c r="J43" s="51">
        <f t="shared" si="4"/>
        <v>0</v>
      </c>
      <c r="K43" s="52">
        <f t="shared" si="5"/>
        <v>0</v>
      </c>
    </row>
    <row r="44" spans="1:11">
      <c r="A44" s="3">
        <v>27</v>
      </c>
      <c r="B44" s="71">
        <f t="shared" si="6"/>
        <v>131086.81106940133</v>
      </c>
      <c r="C44" s="72">
        <f t="shared" si="6"/>
        <v>118664.27754845704</v>
      </c>
      <c r="D44" s="72">
        <f t="shared" si="6"/>
        <v>56090.52861952861</v>
      </c>
      <c r="E44" s="73">
        <f t="shared" si="6"/>
        <v>24038.811965811965</v>
      </c>
      <c r="H44" s="50">
        <f t="shared" si="2"/>
        <v>1</v>
      </c>
      <c r="I44" s="51">
        <f t="shared" si="3"/>
        <v>1</v>
      </c>
      <c r="J44" s="51">
        <f t="shared" si="4"/>
        <v>0</v>
      </c>
      <c r="K44" s="52">
        <f t="shared" si="5"/>
        <v>0</v>
      </c>
    </row>
    <row r="45" spans="1:11">
      <c r="A45" s="3">
        <v>28</v>
      </c>
      <c r="B45" s="71">
        <f t="shared" si="6"/>
        <v>126405.13924549414</v>
      </c>
      <c r="C45" s="72">
        <f t="shared" si="6"/>
        <v>114426.26763601215</v>
      </c>
      <c r="D45" s="72">
        <f t="shared" si="6"/>
        <v>54087.295454545449</v>
      </c>
      <c r="E45" s="73">
        <f t="shared" si="6"/>
        <v>23180.282967032963</v>
      </c>
      <c r="H45" s="50">
        <f t="shared" si="2"/>
        <v>1</v>
      </c>
      <c r="I45" s="51">
        <f t="shared" si="3"/>
        <v>1</v>
      </c>
      <c r="J45" s="51">
        <f t="shared" si="4"/>
        <v>0</v>
      </c>
      <c r="K45" s="52">
        <f t="shared" si="5"/>
        <v>0</v>
      </c>
    </row>
    <row r="46" spans="1:11">
      <c r="A46" s="3">
        <v>29</v>
      </c>
      <c r="B46" s="71">
        <f t="shared" si="6"/>
        <v>122046.3413404771</v>
      </c>
      <c r="C46" s="72">
        <f t="shared" si="6"/>
        <v>110480.53426925311</v>
      </c>
      <c r="D46" s="72">
        <f t="shared" si="6"/>
        <v>52222.216300940432</v>
      </c>
      <c r="E46" s="73">
        <f t="shared" si="6"/>
        <v>22380.962864721481</v>
      </c>
      <c r="H46" s="50">
        <f t="shared" si="2"/>
        <v>1</v>
      </c>
      <c r="I46" s="51">
        <f t="shared" si="3"/>
        <v>1</v>
      </c>
      <c r="J46" s="51">
        <f t="shared" si="4"/>
        <v>0</v>
      </c>
      <c r="K46" s="52">
        <f t="shared" si="5"/>
        <v>0</v>
      </c>
    </row>
    <row r="47" spans="1:11">
      <c r="A47" s="3">
        <v>30</v>
      </c>
      <c r="B47" s="71">
        <f t="shared" si="6"/>
        <v>117978.1299624612</v>
      </c>
      <c r="C47" s="72">
        <f t="shared" si="6"/>
        <v>106797.84979361134</v>
      </c>
      <c r="D47" s="72">
        <f t="shared" si="6"/>
        <v>50481.475757575747</v>
      </c>
      <c r="E47" s="73">
        <f t="shared" si="6"/>
        <v>21634.930769230767</v>
      </c>
      <c r="H47" s="50">
        <f t="shared" si="2"/>
        <v>1</v>
      </c>
      <c r="I47" s="51">
        <f t="shared" si="3"/>
        <v>1</v>
      </c>
      <c r="J47" s="51">
        <f t="shared" si="4"/>
        <v>0</v>
      </c>
      <c r="K47" s="52">
        <f t="shared" si="5"/>
        <v>0</v>
      </c>
    </row>
    <row r="48" spans="1:11">
      <c r="A48" s="3">
        <v>31</v>
      </c>
      <c r="B48" s="71">
        <f t="shared" si="6"/>
        <v>114172.38383463987</v>
      </c>
      <c r="C48" s="72">
        <f t="shared" si="6"/>
        <v>103352.75786478518</v>
      </c>
      <c r="D48" s="72">
        <f t="shared" si="6"/>
        <v>48853.041055718466</v>
      </c>
      <c r="E48" s="73">
        <f t="shared" si="6"/>
        <v>20937.029776674935</v>
      </c>
      <c r="H48" s="50">
        <f t="shared" si="2"/>
        <v>1</v>
      </c>
      <c r="I48" s="51">
        <f t="shared" si="3"/>
        <v>1</v>
      </c>
      <c r="J48" s="51">
        <f t="shared" si="4"/>
        <v>0</v>
      </c>
      <c r="K48" s="52">
        <f t="shared" si="5"/>
        <v>0</v>
      </c>
    </row>
    <row r="49" spans="1:11">
      <c r="A49" s="3">
        <v>32</v>
      </c>
      <c r="B49" s="71">
        <f t="shared" si="6"/>
        <v>110604.49683980737</v>
      </c>
      <c r="C49" s="72">
        <f t="shared" si="6"/>
        <v>100122.98418151063</v>
      </c>
      <c r="D49" s="72">
        <f t="shared" si="6"/>
        <v>47326.383522727265</v>
      </c>
      <c r="E49" s="73">
        <f t="shared" si="6"/>
        <v>20282.747596153844</v>
      </c>
      <c r="H49" s="50">
        <f t="shared" si="2"/>
        <v>1</v>
      </c>
      <c r="I49" s="51">
        <f t="shared" si="3"/>
        <v>1</v>
      </c>
      <c r="J49" s="51">
        <f t="shared" si="4"/>
        <v>0</v>
      </c>
      <c r="K49" s="52">
        <f t="shared" si="5"/>
        <v>0</v>
      </c>
    </row>
    <row r="50" spans="1:11">
      <c r="A50" s="3">
        <v>33</v>
      </c>
      <c r="B50" s="71">
        <f t="shared" si="6"/>
        <v>107252.84542041927</v>
      </c>
      <c r="C50" s="72">
        <f t="shared" si="6"/>
        <v>97088.954357828494</v>
      </c>
      <c r="D50" s="72">
        <f t="shared" si="6"/>
        <v>45892.25068870523</v>
      </c>
      <c r="E50" s="73">
        <f t="shared" si="6"/>
        <v>19668.11888111888</v>
      </c>
      <c r="H50" s="50">
        <f t="shared" si="2"/>
        <v>1</v>
      </c>
      <c r="I50" s="51">
        <f t="shared" si="3"/>
        <v>1</v>
      </c>
      <c r="J50" s="51">
        <f t="shared" si="4"/>
        <v>0</v>
      </c>
      <c r="K50" s="52">
        <f t="shared" si="5"/>
        <v>0</v>
      </c>
    </row>
    <row r="51" spans="1:11">
      <c r="A51" s="3">
        <v>34</v>
      </c>
      <c r="B51" s="71">
        <f t="shared" si="6"/>
        <v>104098.34996687752</v>
      </c>
      <c r="C51" s="72">
        <f t="shared" si="6"/>
        <v>94233.396876715895</v>
      </c>
      <c r="D51" s="72">
        <f t="shared" si="6"/>
        <v>44542.478609625658</v>
      </c>
      <c r="E51" s="73">
        <f t="shared" si="6"/>
        <v>19089.644796380089</v>
      </c>
      <c r="H51" s="50">
        <f t="shared" si="2"/>
        <v>1</v>
      </c>
      <c r="I51" s="51">
        <f t="shared" si="3"/>
        <v>1</v>
      </c>
      <c r="J51" s="51">
        <f t="shared" si="4"/>
        <v>0</v>
      </c>
      <c r="K51" s="52">
        <f t="shared" si="5"/>
        <v>0</v>
      </c>
    </row>
    <row r="52" spans="1:11">
      <c r="A52" s="3">
        <v>35</v>
      </c>
      <c r="B52" s="71">
        <f t="shared" si="6"/>
        <v>101124.11139639531</v>
      </c>
      <c r="C52" s="72">
        <f t="shared" si="6"/>
        <v>91541.014108809715</v>
      </c>
      <c r="D52" s="72">
        <f t="shared" si="6"/>
        <v>43269.836363636357</v>
      </c>
      <c r="E52" s="73">
        <f t="shared" si="6"/>
        <v>18544.22637362637</v>
      </c>
      <c r="H52" s="50">
        <f t="shared" si="2"/>
        <v>1</v>
      </c>
      <c r="I52" s="51">
        <f t="shared" si="3"/>
        <v>1</v>
      </c>
      <c r="J52" s="51">
        <f t="shared" si="4"/>
        <v>0</v>
      </c>
      <c r="K52" s="52">
        <f t="shared" si="5"/>
        <v>0</v>
      </c>
    </row>
    <row r="53" spans="1:11">
      <c r="A53" s="3">
        <v>36</v>
      </c>
      <c r="B53" s="71">
        <f t="shared" si="6"/>
        <v>98315.108302050998</v>
      </c>
      <c r="C53" s="72">
        <f t="shared" si="6"/>
        <v>88998.208161342787</v>
      </c>
      <c r="D53" s="72">
        <f t="shared" si="6"/>
        <v>42067.896464646459</v>
      </c>
      <c r="E53" s="73">
        <f t="shared" si="6"/>
        <v>18029.108974358973</v>
      </c>
      <c r="H53" s="50">
        <f t="shared" si="2"/>
        <v>1</v>
      </c>
      <c r="I53" s="51">
        <f t="shared" si="3"/>
        <v>0</v>
      </c>
      <c r="J53" s="51">
        <f t="shared" si="4"/>
        <v>0</v>
      </c>
      <c r="K53" s="52">
        <f t="shared" si="5"/>
        <v>0</v>
      </c>
    </row>
    <row r="54" spans="1:11">
      <c r="A54" s="3">
        <v>37</v>
      </c>
      <c r="B54" s="71">
        <f t="shared" si="6"/>
        <v>95657.943212806378</v>
      </c>
      <c r="C54" s="72">
        <f t="shared" si="6"/>
        <v>86592.851184009196</v>
      </c>
      <c r="D54" s="72">
        <f t="shared" si="6"/>
        <v>40930.926289926283</v>
      </c>
      <c r="E54" s="73">
        <f t="shared" si="6"/>
        <v>17541.835758835758</v>
      </c>
      <c r="H54" s="50">
        <f t="shared" si="2"/>
        <v>1</v>
      </c>
      <c r="I54" s="51">
        <f t="shared" si="3"/>
        <v>0</v>
      </c>
      <c r="J54" s="51">
        <f t="shared" si="4"/>
        <v>0</v>
      </c>
      <c r="K54" s="52">
        <f t="shared" si="5"/>
        <v>0</v>
      </c>
    </row>
    <row r="55" spans="1:11">
      <c r="A55" s="3">
        <v>38</v>
      </c>
      <c r="B55" s="71">
        <f t="shared" si="6"/>
        <v>93140.628917732523</v>
      </c>
      <c r="C55" s="72">
        <f t="shared" si="6"/>
        <v>84314.09194232474</v>
      </c>
      <c r="D55" s="72">
        <f t="shared" si="6"/>
        <v>39853.796650717697</v>
      </c>
      <c r="E55" s="73">
        <f t="shared" si="6"/>
        <v>17080.208502024288</v>
      </c>
      <c r="H55" s="50">
        <f t="shared" si="2"/>
        <v>1</v>
      </c>
      <c r="I55" s="51">
        <f t="shared" si="3"/>
        <v>0</v>
      </c>
      <c r="J55" s="51">
        <f t="shared" si="4"/>
        <v>0</v>
      </c>
      <c r="K55" s="52">
        <f t="shared" si="5"/>
        <v>0</v>
      </c>
    </row>
    <row r="56" spans="1:11">
      <c r="A56" s="3">
        <v>39</v>
      </c>
      <c r="B56" s="71">
        <f t="shared" si="6"/>
        <v>90752.407663431688</v>
      </c>
      <c r="C56" s="72">
        <f t="shared" si="6"/>
        <v>82152.192148931805</v>
      </c>
      <c r="D56" s="72">
        <f t="shared" si="6"/>
        <v>38831.904428904425</v>
      </c>
      <c r="E56" s="73">
        <f t="shared" si="6"/>
        <v>16642.254437869822</v>
      </c>
      <c r="H56" s="50">
        <f t="shared" si="2"/>
        <v>0</v>
      </c>
      <c r="I56" s="51">
        <f t="shared" si="3"/>
        <v>0</v>
      </c>
      <c r="J56" s="51">
        <f t="shared" si="4"/>
        <v>0</v>
      </c>
      <c r="K56" s="52">
        <f t="shared" si="5"/>
        <v>0</v>
      </c>
    </row>
    <row r="57" spans="1:11">
      <c r="A57" s="3">
        <v>40</v>
      </c>
      <c r="B57" s="71">
        <f t="shared" si="6"/>
        <v>88483.597471845889</v>
      </c>
      <c r="C57" s="72">
        <f t="shared" si="6"/>
        <v>80098.38734520851</v>
      </c>
      <c r="D57" s="72">
        <f t="shared" si="6"/>
        <v>37861.106818181812</v>
      </c>
      <c r="E57" s="73">
        <f t="shared" si="6"/>
        <v>16226.198076923076</v>
      </c>
      <c r="H57" s="50">
        <f t="shared" si="2"/>
        <v>0</v>
      </c>
      <c r="I57" s="51">
        <f t="shared" si="3"/>
        <v>0</v>
      </c>
      <c r="J57" s="51">
        <f t="shared" si="4"/>
        <v>0</v>
      </c>
      <c r="K57" s="52">
        <f t="shared" si="5"/>
        <v>0</v>
      </c>
    </row>
    <row r="58" spans="1:11">
      <c r="A58" s="3">
        <v>41</v>
      </c>
      <c r="B58" s="71">
        <f t="shared" si="6"/>
        <v>86325.460948142339</v>
      </c>
      <c r="C58" s="72">
        <f t="shared" si="6"/>
        <v>78144.768141666835</v>
      </c>
      <c r="D58" s="72">
        <f t="shared" si="6"/>
        <v>36937.665188470062</v>
      </c>
      <c r="E58" s="73">
        <f t="shared" si="6"/>
        <v>15830.437148217634</v>
      </c>
      <c r="H58" s="50">
        <f t="shared" si="2"/>
        <v>0</v>
      </c>
      <c r="I58" s="51">
        <f t="shared" si="3"/>
        <v>0</v>
      </c>
      <c r="J58" s="51">
        <f t="shared" si="4"/>
        <v>0</v>
      </c>
      <c r="K58" s="52">
        <f t="shared" si="5"/>
        <v>0</v>
      </c>
    </row>
    <row r="59" spans="1:11">
      <c r="A59" s="3">
        <v>42</v>
      </c>
      <c r="B59" s="71">
        <f t="shared" si="6"/>
        <v>84270.09283032942</v>
      </c>
      <c r="C59" s="72">
        <f t="shared" si="6"/>
        <v>76284.178424008103</v>
      </c>
      <c r="D59" s="72">
        <f t="shared" si="6"/>
        <v>36058.196969696961</v>
      </c>
      <c r="E59" s="73">
        <f t="shared" si="6"/>
        <v>15453.521978021976</v>
      </c>
      <c r="H59" s="50">
        <f t="shared" si="2"/>
        <v>0</v>
      </c>
      <c r="I59" s="51">
        <f t="shared" si="3"/>
        <v>0</v>
      </c>
      <c r="J59" s="51">
        <f t="shared" si="4"/>
        <v>0</v>
      </c>
      <c r="K59" s="52">
        <f t="shared" si="5"/>
        <v>0</v>
      </c>
    </row>
    <row r="60" spans="1:11">
      <c r="A60" s="3">
        <v>43</v>
      </c>
      <c r="B60" s="71">
        <f t="shared" si="6"/>
        <v>82310.323229624089</v>
      </c>
      <c r="C60" s="72">
        <f t="shared" si="6"/>
        <v>74510.127762984659</v>
      </c>
      <c r="D60" s="72">
        <f t="shared" si="6"/>
        <v>35219.634249471455</v>
      </c>
      <c r="E60" s="73">
        <f t="shared" si="6"/>
        <v>15094.137745974953</v>
      </c>
      <c r="H60" s="50">
        <f t="shared" si="2"/>
        <v>0</v>
      </c>
      <c r="I60" s="51">
        <f t="shared" si="3"/>
        <v>0</v>
      </c>
      <c r="J60" s="51">
        <f t="shared" si="4"/>
        <v>0</v>
      </c>
      <c r="K60" s="52">
        <f t="shared" si="5"/>
        <v>0</v>
      </c>
    </row>
    <row r="61" spans="1:11">
      <c r="A61" s="3">
        <v>44</v>
      </c>
      <c r="B61" s="71">
        <f t="shared" si="6"/>
        <v>80439.634065314443</v>
      </c>
      <c r="C61" s="72">
        <f t="shared" si="6"/>
        <v>72816.715768371374</v>
      </c>
      <c r="D61" s="72">
        <f t="shared" si="6"/>
        <v>34419.188016528919</v>
      </c>
      <c r="E61" s="73">
        <f t="shared" si="6"/>
        <v>14751.089160839159</v>
      </c>
      <c r="H61" s="50">
        <f t="shared" si="2"/>
        <v>0</v>
      </c>
      <c r="I61" s="51">
        <f t="shared" si="3"/>
        <v>0</v>
      </c>
      <c r="J61" s="51">
        <f t="shared" si="4"/>
        <v>0</v>
      </c>
      <c r="K61" s="52">
        <f t="shared" si="5"/>
        <v>0</v>
      </c>
    </row>
    <row r="62" spans="1:11">
      <c r="A62" s="3">
        <v>45</v>
      </c>
      <c r="B62" s="71">
        <f t="shared" si="6"/>
        <v>78652.086641640795</v>
      </c>
      <c r="C62" s="72">
        <f t="shared" si="6"/>
        <v>71198.566529074233</v>
      </c>
      <c r="D62" s="72">
        <f t="shared" si="6"/>
        <v>33654.317171717164</v>
      </c>
      <c r="E62" s="73">
        <f t="shared" si="6"/>
        <v>14423.287179487177</v>
      </c>
      <c r="H62" s="50">
        <f t="shared" si="2"/>
        <v>0</v>
      </c>
      <c r="I62" s="51">
        <f t="shared" si="3"/>
        <v>0</v>
      </c>
      <c r="J62" s="51">
        <f t="shared" si="4"/>
        <v>0</v>
      </c>
      <c r="K62" s="52">
        <f t="shared" si="5"/>
        <v>0</v>
      </c>
    </row>
    <row r="63" spans="1:11">
      <c r="A63" s="3">
        <v>46</v>
      </c>
      <c r="B63" s="71">
        <f t="shared" si="6"/>
        <v>76942.258671170348</v>
      </c>
      <c r="C63" s="72">
        <f t="shared" si="6"/>
        <v>69650.771604529131</v>
      </c>
      <c r="D63" s="72">
        <f t="shared" si="6"/>
        <v>32922.701581027664</v>
      </c>
      <c r="E63" s="73">
        <f t="shared" si="6"/>
        <v>14109.737458193978</v>
      </c>
      <c r="H63" s="50">
        <f t="shared" si="2"/>
        <v>0</v>
      </c>
      <c r="I63" s="51">
        <f t="shared" si="3"/>
        <v>0</v>
      </c>
      <c r="J63" s="51">
        <f t="shared" si="4"/>
        <v>0</v>
      </c>
      <c r="K63" s="52">
        <f t="shared" si="5"/>
        <v>0</v>
      </c>
    </row>
    <row r="64" spans="1:11">
      <c r="A64" s="3">
        <v>47</v>
      </c>
      <c r="B64" s="71">
        <f t="shared" si="6"/>
        <v>75305.189337741191</v>
      </c>
      <c r="C64" s="72">
        <f t="shared" si="6"/>
        <v>68168.840293794477</v>
      </c>
      <c r="D64" s="72">
        <f t="shared" si="6"/>
        <v>32222.218568665372</v>
      </c>
      <c r="E64" s="73">
        <f t="shared" si="6"/>
        <v>13809.530278232405</v>
      </c>
      <c r="H64" s="50">
        <f t="shared" si="2"/>
        <v>0</v>
      </c>
      <c r="I64" s="51">
        <f t="shared" si="3"/>
        <v>0</v>
      </c>
      <c r="J64" s="51">
        <f t="shared" si="4"/>
        <v>0</v>
      </c>
      <c r="K64" s="52">
        <f t="shared" si="5"/>
        <v>0</v>
      </c>
    </row>
    <row r="65" spans="1:12">
      <c r="A65" s="3">
        <v>48</v>
      </c>
      <c r="B65" s="71">
        <f t="shared" si="6"/>
        <v>73736.331226538241</v>
      </c>
      <c r="C65" s="72">
        <f t="shared" si="6"/>
        <v>66748.656121007094</v>
      </c>
      <c r="D65" s="72">
        <f t="shared" si="6"/>
        <v>31550.922348484844</v>
      </c>
      <c r="E65" s="73">
        <f t="shared" si="6"/>
        <v>13521.831730769229</v>
      </c>
      <c r="H65" s="50">
        <f t="shared" si="2"/>
        <v>0</v>
      </c>
      <c r="I65" s="51">
        <f t="shared" si="3"/>
        <v>0</v>
      </c>
      <c r="J65" s="51">
        <f t="shared" si="4"/>
        <v>0</v>
      </c>
      <c r="K65" s="52">
        <f t="shared" si="5"/>
        <v>0</v>
      </c>
    </row>
    <row r="66" spans="1:12">
      <c r="A66" s="3">
        <v>49</v>
      </c>
      <c r="B66" s="71">
        <f t="shared" si="6"/>
        <v>72231.508140282356</v>
      </c>
      <c r="C66" s="72">
        <f t="shared" si="6"/>
        <v>65386.438649149801</v>
      </c>
      <c r="D66" s="72">
        <f t="shared" si="6"/>
        <v>30907.025974025968</v>
      </c>
      <c r="E66" s="73">
        <f t="shared" si="6"/>
        <v>13245.875981161695</v>
      </c>
      <c r="H66" s="50">
        <f t="shared" si="2"/>
        <v>0</v>
      </c>
      <c r="I66" s="51">
        <f t="shared" si="3"/>
        <v>0</v>
      </c>
      <c r="J66" s="51">
        <f t="shared" si="4"/>
        <v>0</v>
      </c>
      <c r="K66" s="52">
        <f t="shared" si="5"/>
        <v>0</v>
      </c>
    </row>
    <row r="67" spans="1:12">
      <c r="A67" s="3">
        <v>50</v>
      </c>
      <c r="B67" s="71">
        <f t="shared" si="6"/>
        <v>70786.877977476717</v>
      </c>
      <c r="C67" s="72">
        <f t="shared" si="6"/>
        <v>64078.709876166802</v>
      </c>
      <c r="D67" s="72">
        <f t="shared" si="6"/>
        <v>30288.885454545449</v>
      </c>
      <c r="E67" s="73">
        <f t="shared" si="6"/>
        <v>12980.958461538459</v>
      </c>
      <c r="H67" s="50">
        <f t="shared" si="2"/>
        <v>0</v>
      </c>
      <c r="I67" s="51">
        <f t="shared" si="3"/>
        <v>0</v>
      </c>
      <c r="J67" s="51">
        <f t="shared" si="4"/>
        <v>0</v>
      </c>
      <c r="K67" s="52">
        <f t="shared" si="5"/>
        <v>0</v>
      </c>
    </row>
    <row r="68" spans="1:12">
      <c r="A68" s="3">
        <v>51</v>
      </c>
      <c r="B68" s="71">
        <f t="shared" si="6"/>
        <v>69398.89997791835</v>
      </c>
      <c r="C68" s="72">
        <f t="shared" si="6"/>
        <v>62822.264584477263</v>
      </c>
      <c r="D68" s="72">
        <f t="shared" si="6"/>
        <v>29694.985739750442</v>
      </c>
      <c r="E68" s="73">
        <f t="shared" si="6"/>
        <v>12726.429864253392</v>
      </c>
      <c r="H68" s="50">
        <f t="shared" si="2"/>
        <v>0</v>
      </c>
      <c r="I68" s="51">
        <f t="shared" si="3"/>
        <v>0</v>
      </c>
      <c r="J68" s="51">
        <f t="shared" si="4"/>
        <v>0</v>
      </c>
      <c r="K68" s="52">
        <f t="shared" si="5"/>
        <v>0</v>
      </c>
    </row>
    <row r="69" spans="1:12">
      <c r="A69" s="3">
        <v>52</v>
      </c>
      <c r="B69" s="71">
        <f t="shared" si="6"/>
        <v>68064.305747573759</v>
      </c>
      <c r="C69" s="72">
        <f t="shared" si="6"/>
        <v>61614.14411169885</v>
      </c>
      <c r="D69" s="72">
        <f t="shared" si="6"/>
        <v>29123.928321678315</v>
      </c>
      <c r="E69" s="73">
        <f t="shared" si="6"/>
        <v>12481.690828402365</v>
      </c>
      <c r="H69" s="50">
        <f t="shared" si="2"/>
        <v>0</v>
      </c>
      <c r="I69" s="51">
        <f t="shared" si="3"/>
        <v>0</v>
      </c>
      <c r="J69" s="51">
        <f t="shared" si="4"/>
        <v>0</v>
      </c>
      <c r="K69" s="52">
        <f t="shared" si="5"/>
        <v>0</v>
      </c>
    </row>
    <row r="70" spans="1:12">
      <c r="A70" s="3">
        <v>53</v>
      </c>
      <c r="B70" s="71">
        <f t="shared" si="6"/>
        <v>66780.073563657279</v>
      </c>
      <c r="C70" s="72">
        <f t="shared" si="6"/>
        <v>60451.613090723404</v>
      </c>
      <c r="D70" s="72">
        <f t="shared" si="6"/>
        <v>28574.420240137217</v>
      </c>
      <c r="E70" s="73">
        <f t="shared" si="6"/>
        <v>12246.187227866472</v>
      </c>
      <c r="H70" s="50">
        <f t="shared" si="2"/>
        <v>0</v>
      </c>
      <c r="I70" s="51">
        <f t="shared" si="3"/>
        <v>0</v>
      </c>
      <c r="J70" s="51">
        <f t="shared" si="4"/>
        <v>0</v>
      </c>
      <c r="K70" s="52">
        <f t="shared" si="5"/>
        <v>0</v>
      </c>
    </row>
    <row r="71" spans="1:12">
      <c r="A71" s="3">
        <v>54</v>
      </c>
      <c r="B71" s="71">
        <f t="shared" si="6"/>
        <v>65543.405534700665</v>
      </c>
      <c r="C71" s="72">
        <f t="shared" si="6"/>
        <v>59332.138774228522</v>
      </c>
      <c r="D71" s="72">
        <f t="shared" si="6"/>
        <v>28045.264309764305</v>
      </c>
      <c r="E71" s="73">
        <f t="shared" si="6"/>
        <v>12019.405982905982</v>
      </c>
      <c r="H71" s="50">
        <f t="shared" si="2"/>
        <v>0</v>
      </c>
      <c r="I71" s="51">
        <f t="shared" si="3"/>
        <v>0</v>
      </c>
      <c r="J71" s="51">
        <f t="shared" si="4"/>
        <v>0</v>
      </c>
      <c r="K71" s="52">
        <f t="shared" si="5"/>
        <v>0</v>
      </c>
    </row>
    <row r="72" spans="1:12">
      <c r="A72" s="3">
        <v>55</v>
      </c>
      <c r="B72" s="71">
        <f t="shared" si="6"/>
        <v>64351.707252251559</v>
      </c>
      <c r="C72" s="72">
        <f t="shared" si="6"/>
        <v>58253.372614697095</v>
      </c>
      <c r="D72" s="72">
        <f t="shared" si="6"/>
        <v>27535.350413223136</v>
      </c>
      <c r="E72" s="73">
        <f t="shared" si="6"/>
        <v>11800.871328671328</v>
      </c>
      <c r="H72" s="50">
        <f t="shared" si="2"/>
        <v>0</v>
      </c>
      <c r="I72" s="51">
        <f t="shared" si="3"/>
        <v>0</v>
      </c>
      <c r="J72" s="51">
        <f t="shared" si="4"/>
        <v>0</v>
      </c>
      <c r="K72" s="52">
        <f t="shared" si="5"/>
        <v>0</v>
      </c>
    </row>
    <row r="73" spans="1:12">
      <c r="A73" s="3">
        <v>56</v>
      </c>
      <c r="B73" s="71">
        <f t="shared" si="6"/>
        <v>63202.569622747069</v>
      </c>
      <c r="C73" s="72">
        <f t="shared" si="6"/>
        <v>57213.133818006077</v>
      </c>
      <c r="D73" s="72">
        <f t="shared" si="6"/>
        <v>27043.647727272724</v>
      </c>
      <c r="E73" s="73">
        <f t="shared" si="6"/>
        <v>11590.141483516481</v>
      </c>
      <c r="H73" s="50">
        <f t="shared" si="2"/>
        <v>0</v>
      </c>
      <c r="I73" s="51">
        <f t="shared" si="3"/>
        <v>0</v>
      </c>
      <c r="J73" s="51">
        <f t="shared" si="4"/>
        <v>0</v>
      </c>
      <c r="K73" s="52">
        <f t="shared" si="5"/>
        <v>0</v>
      </c>
    </row>
    <row r="74" spans="1:12">
      <c r="A74" s="3">
        <v>57</v>
      </c>
      <c r="B74" s="71">
        <f t="shared" si="6"/>
        <v>62093.752611821677</v>
      </c>
      <c r="C74" s="72">
        <f t="shared" si="6"/>
        <v>56209.394628216498</v>
      </c>
      <c r="D74" s="72">
        <f t="shared" si="6"/>
        <v>26569.197767145131</v>
      </c>
      <c r="E74" s="73">
        <f t="shared" si="6"/>
        <v>11386.805668016194</v>
      </c>
      <c r="H74" s="50">
        <f t="shared" si="2"/>
        <v>0</v>
      </c>
      <c r="I74" s="51">
        <f t="shared" si="3"/>
        <v>0</v>
      </c>
      <c r="J74" s="51">
        <f t="shared" si="4"/>
        <v>0</v>
      </c>
      <c r="K74" s="52">
        <f t="shared" si="5"/>
        <v>0</v>
      </c>
    </row>
    <row r="75" spans="1:12">
      <c r="A75" s="3">
        <v>58</v>
      </c>
      <c r="B75" s="71">
        <f t="shared" si="6"/>
        <v>61023.170670238549</v>
      </c>
      <c r="C75" s="72">
        <f t="shared" si="6"/>
        <v>55240.267134626556</v>
      </c>
      <c r="D75" s="72">
        <f t="shared" si="6"/>
        <v>26111.108150470216</v>
      </c>
      <c r="E75" s="73">
        <f t="shared" si="6"/>
        <v>11190.481432360741</v>
      </c>
      <c r="H75" s="50">
        <f t="shared" si="2"/>
        <v>0</v>
      </c>
      <c r="I75" s="51">
        <f t="shared" si="3"/>
        <v>0</v>
      </c>
      <c r="J75" s="51">
        <f t="shared" si="4"/>
        <v>0</v>
      </c>
      <c r="K75" s="52">
        <f t="shared" si="5"/>
        <v>0</v>
      </c>
    </row>
    <row r="76" spans="1:12">
      <c r="A76" s="3">
        <v>59</v>
      </c>
      <c r="B76" s="71">
        <f t="shared" si="6"/>
        <v>59988.879641929423</v>
      </c>
      <c r="C76" s="72">
        <f t="shared" si="6"/>
        <v>54303.991420480343</v>
      </c>
      <c r="D76" s="72">
        <f t="shared" si="6"/>
        <v>25668.546995377499</v>
      </c>
      <c r="E76" s="73">
        <f t="shared" si="6"/>
        <v>11000.812255541068</v>
      </c>
      <c r="H76" s="50">
        <f t="shared" si="2"/>
        <v>0</v>
      </c>
      <c r="I76" s="51">
        <f t="shared" si="3"/>
        <v>0</v>
      </c>
      <c r="J76" s="51">
        <f t="shared" si="4"/>
        <v>0</v>
      </c>
      <c r="K76" s="52">
        <f t="shared" si="5"/>
        <v>0</v>
      </c>
    </row>
    <row r="77" spans="1:12">
      <c r="A77" s="3">
        <v>60</v>
      </c>
      <c r="B77" s="74">
        <f t="shared" si="6"/>
        <v>58989.0649812306</v>
      </c>
      <c r="C77" s="75">
        <f t="shared" si="6"/>
        <v>53398.924896805671</v>
      </c>
      <c r="D77" s="75">
        <f t="shared" si="6"/>
        <v>25240.737878787873</v>
      </c>
      <c r="E77" s="76">
        <f t="shared" si="6"/>
        <v>10817.465384615383</v>
      </c>
      <c r="H77" s="53">
        <f t="shared" si="2"/>
        <v>0</v>
      </c>
      <c r="I77" s="54">
        <f t="shared" si="3"/>
        <v>0</v>
      </c>
      <c r="J77" s="54">
        <f t="shared" si="4"/>
        <v>0</v>
      </c>
      <c r="K77" s="55">
        <f t="shared" si="5"/>
        <v>0</v>
      </c>
    </row>
    <row r="78" spans="1:12">
      <c r="B78" s="46"/>
      <c r="C78" s="46"/>
      <c r="D78" s="46"/>
      <c r="E78" s="46"/>
      <c r="H78" s="51"/>
      <c r="I78" s="51"/>
      <c r="J78" s="51"/>
      <c r="K78" s="51"/>
    </row>
    <row r="79" spans="1:12">
      <c r="H79" s="11" t="s">
        <v>205</v>
      </c>
      <c r="I79" s="11" t="s">
        <v>206</v>
      </c>
      <c r="J79" s="11" t="s">
        <v>207</v>
      </c>
      <c r="K79" s="11" t="s">
        <v>208</v>
      </c>
    </row>
    <row r="80" spans="1:12">
      <c r="E80" s="112" t="s">
        <v>233</v>
      </c>
      <c r="F80" s="112"/>
      <c r="G80" s="112"/>
      <c r="H80" s="66">
        <f>SUM(H19:H77)</f>
        <v>37</v>
      </c>
      <c r="I80" s="66">
        <f>SUM(I19:I77)</f>
        <v>34</v>
      </c>
      <c r="J80" s="66">
        <f>SUM(J19:J77)</f>
        <v>16</v>
      </c>
      <c r="K80" s="66">
        <f>SUM(K19:K77)</f>
        <v>6</v>
      </c>
      <c r="L80" s="6">
        <f>SUM(H80:K80)</f>
        <v>93</v>
      </c>
    </row>
  </sheetData>
  <mergeCells count="1">
    <mergeCell ref="E80:G8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összesítés</vt:lpstr>
      <vt:lpstr>egyéni</vt:lpstr>
      <vt:lpstr>lista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Karácsony Gergely Szilveszter</dc:creator>
  <cp:lastModifiedBy>laszlo.robert</cp:lastModifiedBy>
  <dcterms:created xsi:type="dcterms:W3CDTF">2011-11-27T22:06:05Z</dcterms:created>
  <dcterms:modified xsi:type="dcterms:W3CDTF">2012-02-28T17:35:53Z</dcterms:modified>
</cp:coreProperties>
</file>